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/>
  <mc:AlternateContent xmlns:mc="http://schemas.openxmlformats.org/markup-compatibility/2006">
    <mc:Choice Requires="x15">
      <x15ac:absPath xmlns:x15ac="http://schemas.microsoft.com/office/spreadsheetml/2010/11/ac" url="W:\SA_CLCE\CLCE 2025\PREGÕES ELETRÔNICOS\PE 02 -  Limpeza\"/>
    </mc:Choice>
  </mc:AlternateContent>
  <xr:revisionPtr revIDLastSave="0" documentId="8_{598FEE00-98A0-4E39-AF8D-C8C9C2F08EAA}" xr6:coauthVersionLast="47" xr6:coauthVersionMax="47" xr10:uidLastSave="{00000000-0000-0000-0000-000000000000}"/>
  <bookViews>
    <workbookView xWindow="-120" yWindow="-120" windowWidth="29040" windowHeight="15720" xr2:uid="{47500240-D7C8-4E29-8359-76A0CF8F3266}"/>
  </bookViews>
  <sheets>
    <sheet name="Materiais de Limpeza" sheetId="1" r:id="rId1"/>
    <sheet name="Máquinas e Equipamentos Limpeza" sheetId="2" r:id="rId2"/>
    <sheet name="Materiais e Produtos de Jardina" sheetId="3" r:id="rId3"/>
    <sheet name="Máquinas e Equipamentos Jardina" sheetId="4" r:id="rId4"/>
    <sheet name="Equipamentos e materiais para u" sheetId="5" r:id="rId5"/>
    <sheet name="Equipamentos e ou materiais par" sheetId="6" r:id="rId6"/>
    <sheet name="Uniformes Encarregado-Geral" sheetId="7" r:id="rId7"/>
    <sheet name="Uniformes Serventes" sheetId="8" r:id="rId8"/>
    <sheet name="Uniforme Jardineiro" sheetId="9" r:id="rId9"/>
    <sheet name="Estimativa Consolidada por Post" sheetId="10" r:id="rId10"/>
  </sheet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28" i="1" l="1"/>
  <c r="F28" i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5" i="3"/>
  <c r="F8" i="3"/>
  <c r="F13" i="3"/>
  <c r="F22" i="3"/>
  <c r="F19" i="3"/>
  <c r="F16" i="3"/>
  <c r="F15" i="3"/>
  <c r="F14" i="3"/>
  <c r="F11" i="3"/>
  <c r="I6" i="9"/>
  <c r="I7" i="9"/>
  <c r="I8" i="9"/>
  <c r="I9" i="9"/>
  <c r="I5" i="9"/>
  <c r="H6" i="9"/>
  <c r="H7" i="9"/>
  <c r="H8" i="9"/>
  <c r="H9" i="9"/>
  <c r="H5" i="9"/>
  <c r="G9" i="9"/>
  <c r="I7" i="8"/>
  <c r="I8" i="8"/>
  <c r="I9" i="8"/>
  <c r="I10" i="8"/>
  <c r="I11" i="8"/>
  <c r="I6" i="8"/>
  <c r="H7" i="8"/>
  <c r="H8" i="8"/>
  <c r="H9" i="8"/>
  <c r="H10" i="8"/>
  <c r="H11" i="8"/>
  <c r="H6" i="8"/>
  <c r="G11" i="8"/>
  <c r="I6" i="7"/>
  <c r="I7" i="7"/>
  <c r="I8" i="7"/>
  <c r="I9" i="7"/>
  <c r="I10" i="7"/>
  <c r="I11" i="7"/>
  <c r="I12" i="7"/>
  <c r="I13" i="7"/>
  <c r="I14" i="7"/>
  <c r="I15" i="7"/>
  <c r="I5" i="7"/>
  <c r="H6" i="7"/>
  <c r="H7" i="7"/>
  <c r="H8" i="7"/>
  <c r="H9" i="7"/>
  <c r="H10" i="7"/>
  <c r="H11" i="7"/>
  <c r="H12" i="7"/>
  <c r="H13" i="7"/>
  <c r="H14" i="7"/>
  <c r="H15" i="7"/>
  <c r="H5" i="7"/>
  <c r="G11" i="7"/>
  <c r="G10" i="7"/>
  <c r="G9" i="7"/>
  <c r="G5" i="7"/>
  <c r="H5" i="6"/>
  <c r="H6" i="5"/>
  <c r="H7" i="5"/>
  <c r="H5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5" i="4"/>
  <c r="H7" i="2"/>
  <c r="H8" i="2"/>
  <c r="H9" i="2"/>
  <c r="H10" i="2"/>
  <c r="H11" i="2"/>
  <c r="H12" i="2"/>
  <c r="H13" i="2"/>
  <c r="H14" i="2"/>
  <c r="H15" i="2"/>
  <c r="H16" i="2"/>
  <c r="H17" i="2"/>
  <c r="H5" i="2"/>
  <c r="G6" i="2"/>
  <c r="H6" i="2" s="1"/>
  <c r="G7" i="2"/>
  <c r="G8" i="2"/>
  <c r="G9" i="2"/>
  <c r="G10" i="2"/>
  <c r="G11" i="2"/>
  <c r="G12" i="2"/>
  <c r="G13" i="2"/>
  <c r="G14" i="2"/>
  <c r="G15" i="2"/>
  <c r="G16" i="2"/>
  <c r="G17" i="2"/>
  <c r="G5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5" i="1"/>
  <c r="E16" i="2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5" i="4"/>
</calcChain>
</file>

<file path=xl/sharedStrings.xml><?xml version="1.0" encoding="utf-8"?>
<sst xmlns="http://purl.oclc.org/ooxml/spreadsheetml/main" count="679" uniqueCount="258">
  <si>
    <t>Materiais de Limpeza e Conservação</t>
  </si>
  <si>
    <t>Item</t>
  </si>
  <si>
    <t>Material</t>
  </si>
  <si>
    <t>Unidades</t>
  </si>
  <si>
    <t>Quantidade (Anual)</t>
  </si>
  <si>
    <t>Banco de Preços (Média)</t>
  </si>
  <si>
    <t>Sítios Especializados (Média)</t>
  </si>
  <si>
    <t>Valor Estimado (Unitário)</t>
  </si>
  <si>
    <t>Valor Estimado (Total)</t>
  </si>
  <si>
    <t>Composição de Preços</t>
  </si>
  <si>
    <t>Amaciante para roupa, armazenada em galão de 5l, para uso nas áreas acarpetadas.</t>
  </si>
  <si>
    <t>Galão</t>
  </si>
  <si>
    <t>-</t>
  </si>
  <si>
    <t xml:space="preserve">3 preços do Banco de Preços Públicos. </t>
  </si>
  <si>
    <t>Água sanitária (sódio e água na proporção de 2% a 2,5% de hipoclorito de sódio), para desinfetar (ação bactericida) e clarear louça dos banheiros.</t>
  </si>
  <si>
    <t>Litro</t>
  </si>
  <si>
    <t xml:space="preserve">5 preços do Banco de Preços Públicos. </t>
  </si>
  <si>
    <t>Álcool isopropílico 99,8%, para limpeza de equipamentos eletrônicos, embalagem de 1 litro.</t>
  </si>
  <si>
    <t xml:space="preserve">6 preços do Banco de Preços Públicos. </t>
  </si>
  <si>
    <t>Álcool líquido, com concentração hidroalcoólica igual ou superior a 70°.</t>
  </si>
  <si>
    <t>Álcool em gel 70% (setenta por cento) antisséptico, para assepsia das mãos, com glicerina ou outro produto que proteja a pele contra ressecamento. O produto deverá ser fornecido em galões de aproximadamente 4,5kg/5litros.</t>
  </si>
  <si>
    <t>Balde com capacidade para 15 litros.</t>
  </si>
  <si>
    <t>Unidade</t>
  </si>
  <si>
    <t>Bojo para sabonete líquido com capacidade de 800ml.</t>
  </si>
  <si>
    <t>Borrifador de 500 ml.</t>
  </si>
  <si>
    <t>Capa para chuva, com forro, em PVC.</t>
  </si>
  <si>
    <t>Cera acrílica preta, antiderrapante, concentrada, cada unidade acondicionada em recipiente de 5 litros.</t>
  </si>
  <si>
    <t>Desinfetante hiper-concentrado, de auto-diluição 1/200, com ação desodorizadora, agente bactericida, com fragrância (lavanda), para uso em banheiros, cada unidade acondicionada em recipiente de 5 litros.</t>
  </si>
  <si>
    <t>Detergente neutro , concentrado em recipiente de 5 litros.</t>
  </si>
  <si>
    <t>Desodorizador ambiental aerossol na fragrância de lavanda ingrediente ativo solubilizantes coadjuvantes ebutano/propano em frasco de alumínio com conteúdo de 400ml .</t>
  </si>
  <si>
    <t>Frasco</t>
  </si>
  <si>
    <t>Disco para enceradeira de 410 mm preto.</t>
  </si>
  <si>
    <t>Disco para enceradeira de 410 mm branco.</t>
  </si>
  <si>
    <t>Disco para enceradeira de 510 mm preto.</t>
  </si>
  <si>
    <t xml:space="preserve">4 preços do Banco de Preços Públicos. </t>
  </si>
  <si>
    <t>Disco para enceradeira de 510 mm branco.</t>
  </si>
  <si>
    <t xml:space="preserve">2 preços do Banco de Preços Públicos e 2 preços de sítios especializados. </t>
  </si>
  <si>
    <t>Dispenser para papel toalha branco com dimensões aproximadas de 30x26x13 cm com capacidade de até 500 metros de papel.</t>
  </si>
  <si>
    <t>Dispenser para papel higiênico branco com dimensões aproximadas de 10x10x10 cm com capacidade de até 600 metros de papel.</t>
  </si>
  <si>
    <t>Dispenser para sabonete líquido e álcool em gel, dimensões aproximadas de 27x12x11 cm, com capacidade de até 800ml.</t>
  </si>
  <si>
    <t>Espanador de pena 32cm.</t>
  </si>
  <si>
    <t>Escova de nylon para lavagem de roupa (panos de chão), com base plástica.</t>
  </si>
  <si>
    <t>Esponja dupla face para limpeza, antibacteriana, medindo 1,10 x 75 x 20 mm.</t>
  </si>
  <si>
    <t>Fibra multiuso 26 x 10cm x 8 cm cada destinada a cabo LT para limpeza pesada, acondicionada em pacotes com 10 unidades.</t>
  </si>
  <si>
    <t>Pacote</t>
  </si>
  <si>
    <t>4 preços de sítios especializados.</t>
  </si>
  <si>
    <t>Flanela na cor branca, para uso geral, 100% algodão, tamanho aproximado de 38 x 58cm.</t>
  </si>
  <si>
    <t>Hipoclorito de sódio (solução de 2,5%), cada unidade acondicionada em recipiente de 5 litros.</t>
  </si>
  <si>
    <t>12 - A</t>
  </si>
  <si>
    <t>Impermeabilizante para pisos, galão 5 litros.</t>
  </si>
  <si>
    <t>Limpa vidros biodegradável, super concentrado de alto poder desengordurante , rápida secagem e acondicionado em recipiente de 5l.</t>
  </si>
  <si>
    <t>Limpa carpete concentrado. Armazenado em recipiente de 5 litros.</t>
  </si>
  <si>
    <t>Limpador multiuso com ação desengordurante, referência: veja multiuso ou similares - embalagem 500ml.</t>
  </si>
  <si>
    <t>Luvas de borracha, forrada, anatômicas e confortáveis, resistentes, duráveis, palma antiderrapante, na cor AMARELA, tamanho P.</t>
  </si>
  <si>
    <t>Par</t>
  </si>
  <si>
    <t>Luvas de borracha, forrada, anatômicas e confortáveis, resistentes, duráveis, palma antiderrapante, na cor AMARELA, tamanho M.</t>
  </si>
  <si>
    <t>Luvas de borracha, forrada, anatômicas e confortáveis, resistentes, duráveis, palma antiderrapante, na cor AMARELA, tamanho G.</t>
  </si>
  <si>
    <t>Luvas de borracha, forrada, anatômicas e confortáveis, resistentes, duráveis, palma antiderrapante, na cor AZUL, tamanho P.</t>
  </si>
  <si>
    <t>Luvas de borracha, forrada, anatômicas e confortáveis, resistentes, duráveis, palma antiderrapante, na cor AZUL, tamanho M.</t>
  </si>
  <si>
    <t>Luvas de borracha, forrada, anatômicas e confortáveis, resistentes, duráveis, palma antiderrapante, na cor AZUL, tamanho G.</t>
  </si>
  <si>
    <t>Luva de proteção confeccionada em couro vacum tipo vaqueta na palma e dorso em raspa de couro. Tamanho Único.</t>
  </si>
  <si>
    <t>Lustra Móveis, cremoso, que limpa, perfuma e dá brilho. Recipiente com 200 ml.</t>
  </si>
  <si>
    <t>Máscara de proteção, modelo bico de pato, que proteja vias respiratórias contra a passagem de bactérias, partículas e vapores tóxicos – modelo n95 pff2.</t>
  </si>
  <si>
    <t>Pá para lixo, em material plástico, medindo 300mm x 280mm x 125mm, cabo com 80cm.</t>
  </si>
  <si>
    <t>Pano de chão alvejado 45 x 75 cm, 100% algodão.</t>
  </si>
  <si>
    <t>Pasta para limpeza à seco de computadores, geladeiras e superfícies em geral. Acondicionada em embalagem de 500g, referência Limp Tek ou similar.</t>
  </si>
  <si>
    <t xml:space="preserve">2 preços do Banco de Preços Públicos e 4 preços de sítios especializados. </t>
  </si>
  <si>
    <t>Pasta para limpeza pesada, com ação abrasiva, desengordurante e de polimento. Acondicionada em embalagem de 500 gramas. Referência pasta rosa cristal multiuso ou similar.</t>
  </si>
  <si>
    <t>Papel higiênico de boa qualidade, folha dupla, gofrado, picotado, na cor branca, neutro, sem relevo,100% fibras de celulose, macio, não reciclado, alto poder de absorção, embalagem com 08 rolos medindo 300mx10cm,cada. Referência: Rolão institucional extra luxo.</t>
  </si>
  <si>
    <t>Caixa</t>
  </si>
  <si>
    <t>Selador para pisos porosos, galão 5 litros.</t>
  </si>
  <si>
    <t>Toalhas de papel interfolhadas, duas dobras, de primeira qualidade, não reciclado, branco e macio, 100% celulose virgem, pacote com 1000 folhas de 21 x 20cm.</t>
  </si>
  <si>
    <t>Polidor de metais, inox e peças cromadas. Apresentação: aerossol em lata de 400 ml.</t>
  </si>
  <si>
    <t>Lata</t>
  </si>
  <si>
    <t>Removedor de cera, cada unidade acondicionada em recipiente de 5 litros.</t>
  </si>
  <si>
    <t>Rodo de alumínio com 2 borrachas – 40cm de largura, com cabo de 1,50m.</t>
  </si>
  <si>
    <t>Rodo de alumínio com 2 borrachas – 60cm de largura, com cabo de 1,50m.</t>
  </si>
  <si>
    <t>Rodo de alumínio com 2 borrachas – 90cm de largura, com cabo de 1,50m.</t>
  </si>
  <si>
    <t>Sabão em barra neutro de 200g. Pacote com 05 unidades.</t>
  </si>
  <si>
    <t>Sabão líquido para roupas, recipiente de 3 litros. </t>
  </si>
  <si>
    <t>Sabonete líquido, uso mão e rosto, com fragrância erva-doce, de primeira qualidade, com PH fisiológico (que não agrida a pele), uso nos banheiros privativos e coletivos, cada unidade acondicionada em recipiente de 5 litros.</t>
  </si>
  <si>
    <t>Saco plástico para coleta de lixo, na cor preta, capacidade 40 litros. </t>
  </si>
  <si>
    <t>4 preços do Banco de Preços Públicos. Valor para 100 unidades.</t>
  </si>
  <si>
    <t>Saco plástico para coleta de lixo, na cor azul, capacidade 40 litros.</t>
  </si>
  <si>
    <t>Saco plástico para coleta de lixo, na cor preta, capacidade 100 litros.</t>
  </si>
  <si>
    <t>4 preços do Banco de Preços Públicos.</t>
  </si>
  <si>
    <t>Saco plástico para coleta de lixo, na cor azul, capacidade 100 litros.</t>
  </si>
  <si>
    <t>Saponáceo cremoso para desengordurar e limpeza profunda de diferentes superfícies – recipiente com 200ml.</t>
  </si>
  <si>
    <t>Suporte LT com cabo composto por Suporte de plástico na cor Azul para LT e cabo de Alumínio 1,4 metros.</t>
  </si>
  <si>
    <t xml:space="preserve">3 preços de sítios especializados. </t>
  </si>
  <si>
    <t>Suporte de disco de limpeza com velcro, discão 410 mm.</t>
  </si>
  <si>
    <t>Suporte de disco de limpeza com velcro, discão 510 mm.</t>
  </si>
  <si>
    <t>Tela plástica odorizadora para mictório.</t>
  </si>
  <si>
    <t>Válvula dosadora para dispenser de sabonete líquido e álcool em gel, confeccionada em silicone, compatível com modelos de dispenser empregados.</t>
  </si>
  <si>
    <t xml:space="preserve">1 preço do Banco de Preços Públicos e 2 preços de sítios especializados. </t>
  </si>
  <si>
    <t>Vassoura de piaçava , tipo leque, cabo de madeira, medida da base 40 cm, com base de metal</t>
  </si>
  <si>
    <t>Vassoura de cerdas sintéticas de nylon, cabo de madeira, medida da base - 40 cm, com base de madeira pintada, contendo rosca para cabo.</t>
  </si>
  <si>
    <t>Vinagre de limão ou maçã, frasco com 1 litro.</t>
  </si>
  <si>
    <t>TOTAL ANUAL</t>
  </si>
  <si>
    <t>Máquinas e Equipamentos de Limpeza e Conservação</t>
  </si>
  <si>
    <t>Máquinas/Equipamentos</t>
  </si>
  <si>
    <t>Quantidade Mínima (Unidade)</t>
  </si>
  <si>
    <t>Vida Útil Estimada - Meses</t>
  </si>
  <si>
    <t>Valor Estimado Total Anual / Vida Útil</t>
  </si>
  <si>
    <t>Composição de Preços e Observações</t>
  </si>
  <si>
    <t>Aspirador de água/pó – Profissional , de baixo ruído, potência mínima de 1600w. Referência aspirador água/pó modelo Wap GTW inox 50 litros, 1600 W, FW 00557 ou similar.</t>
  </si>
  <si>
    <t xml:space="preserve">1 preço do Banco de Preços Públicos e 3 preços de sítios especializados. 
Observação: apenas 1 preço público foi encontrado com as especificações determinadas (50L e 1600W), mas aparenta não ser da mesma referência citada, cujo preço de mercado está bem mais alto. </t>
  </si>
  <si>
    <t>Carrinho funcional para transporte de materiais.</t>
  </si>
  <si>
    <t>Enceradeira industrial, completa, disco de 510 mm, para brilho (com baixo ruído), motor 1 cv, rotação 175 rpm.</t>
  </si>
  <si>
    <t>4 preços do Banco de Preços Públicos</t>
  </si>
  <si>
    <t>Enceradeira industrial, completa, disco 410mm, para uso geral, motor 1 cv, rotação 175 rpm, com baixo ruído.</t>
  </si>
  <si>
    <t>Escada dobrável em alumínio, tipo cavalete com 6 degraus.</t>
  </si>
  <si>
    <t>Escada dobrável em alumínio, tipo cavalete, com 3 degraus.</t>
  </si>
  <si>
    <t>Extensão telescópica fabricada em alumínio para limpeza de vidros, com altura regulável de 2,5 metros a 7,5 metros. Referência: extensão telescópica EX750 da marca Bralimpia.</t>
  </si>
  <si>
    <t>2 preços do Banco de Preços Públicos e 2 preços de sítios especializados.</t>
  </si>
  <si>
    <t>Feiticeira para limpeza de carpetes, sistema com 03 escovas, cabo com altura regulável.</t>
  </si>
  <si>
    <t>Lavadora, extratora e aspirador para limpeza de pisos, estofados, pisos frios (azulejos, etc) e carpete, com potência mínima de 1600W. Referência: WAP CARPET CLEANER.</t>
  </si>
  <si>
    <t>1 preço do Banco de Preços Públicos e 2 preços de sítios especializados.</t>
  </si>
  <si>
    <t>Lavadora de roupas, 8Kg, com centrífuga, com regulagem de níveis de água.</t>
  </si>
  <si>
    <t xml:space="preserve">2 preços do Banco de Preços Públicos e 3 preços de sítios especializados. 
Observação: os preços encontrados no Banco de Preços Públicos possuem certa divergência entre eles. </t>
  </si>
  <si>
    <t>Limpadora e secadora de pisos, elétrica sem fio, autonomia mínima de 3 horas, tanque com capacidade mínima de 50 litros tanto para água limpa como água suja. Referência: Limpadora e secadora BD 50/50 - Karcher.</t>
  </si>
  <si>
    <t>6 preços do Banco de Preços Públicos.</t>
  </si>
  <si>
    <t>Mangueira trançada , reforçada com fio têxtil, medindo 150 metros.</t>
  </si>
  <si>
    <t xml:space="preserve">6 preços do Banco de Preços Públicos. 
Obervação: os preços encontrados não especificam a metragem, mas é possível inferir que se trata do preço por metro linear. </t>
  </si>
  <si>
    <t>Placa sinalizadora de piso molhado/escorregadio.</t>
  </si>
  <si>
    <t>Materiais e Produtos de Jardinagem</t>
  </si>
  <si>
    <t>Composição de Preços e Observação</t>
  </si>
  <si>
    <t>Balde plástico com capacidade de 20 litros</t>
  </si>
  <si>
    <t>5 preços do Banco de Preços Públicos.</t>
  </si>
  <si>
    <t>Bico para torneira de ¾</t>
  </si>
  <si>
    <t>Luva de borracha nitrílica, com forro, 36 cm (par)</t>
  </si>
  <si>
    <t>Luva de raspa para jardinagem, com punho de 30 cm (par)</t>
  </si>
  <si>
    <t xml:space="preserve">4 preços de sítios especializados. </t>
  </si>
  <si>
    <t>Mangueira de irrigação microperfurada, medindo 200 metros</t>
  </si>
  <si>
    <t xml:space="preserve">4 preços do Banco de Preços Públicos. 
Obervação: os preços encontrados possuem o tamanho de 100M. Para adequá-los a descrição solicitado, multiplicou-se os preços por 2. </t>
  </si>
  <si>
    <t>Mangueira trançada 3/4, reforçada com fio têxtil, medindo 150 metros.</t>
  </si>
  <si>
    <t>4 preços do Banco de Preços Públicos. 
Obervação: os preços encontrados possuem o tamanho de 50M.</t>
  </si>
  <si>
    <t>Rastelo em metal, 22 dentes, com cabo de 1,20 mt</t>
  </si>
  <si>
    <t>Gasolina</t>
  </si>
  <si>
    <t>Fertilizante foliar organomineral, referência Torped Gold.</t>
  </si>
  <si>
    <t xml:space="preserve">1 preços do Banco de Preços Públicos e 2 preços de sítios especializados. 
Observação: os preços encontrados são para produtos de 5L. </t>
  </si>
  <si>
    <t>N.P.K (10-10-10) ou similar.</t>
  </si>
  <si>
    <t>Kg</t>
  </si>
  <si>
    <t>Óleo vegetal para limpeza folicular, referência Dimy.</t>
  </si>
  <si>
    <t>Substrato, composto orgânico contendo casca de pinus e carvão.</t>
  </si>
  <si>
    <t xml:space="preserve">2 preços do Banco de Preços Públicos e 3 preços de sítios especializados. 
Observação: os preços encontrados possuem peso de 20Kg. </t>
  </si>
  <si>
    <t>Casca de pinus para cobertura de vasos e canteiros.</t>
  </si>
  <si>
    <t xml:space="preserve">3 preços do Banco de Preços Públicos. 
Observação: os preços encontrados indicam pacotes de 40L. Não foram encontrados preços por Kg. </t>
  </si>
  <si>
    <t>Calcário dolomítico</t>
  </si>
  <si>
    <t xml:space="preserve">3 preços do Banco de Preços Públicos. 
Observação: o preço encontrado foi para 50Kg. </t>
  </si>
  <si>
    <t>Forth Jardim para plantas e gramados</t>
  </si>
  <si>
    <t xml:space="preserve">2 preços do Banco de Preços Públicos e 2 preços de sítios especializados. 
Observação: os preços encontrados possuem peso de 25Kg. </t>
  </si>
  <si>
    <t>Ureia com 46% de Nitrogênio</t>
  </si>
  <si>
    <t xml:space="preserve">3 preços do Banco de Preços Públicos. 
Observação: conforme pesquisa de mercado, o valor é para o Kg. </t>
  </si>
  <si>
    <t>Lesmicida em isca granulada</t>
  </si>
  <si>
    <t>Herbicida seletivo para controle de folhas largas e de tiriricas</t>
  </si>
  <si>
    <t xml:space="preserve">1 preço do Banco de Preços Públicos e 3 preços de sítios especializados. </t>
  </si>
  <si>
    <t>Máquinas e Equipamentos de Jardinagem</t>
  </si>
  <si>
    <t>Vida Útil Estimada Em Meses</t>
  </si>
  <si>
    <t>Valor Estimado                   (Total)</t>
  </si>
  <si>
    <t>Valor Estimado Total Anual/Vida Útil</t>
  </si>
  <si>
    <t>Composição dos Preços</t>
  </si>
  <si>
    <t>Avental de proteção em raspa.</t>
  </si>
  <si>
    <t>5 preços do Banco de Preços Públicos</t>
  </si>
  <si>
    <t>Bomba de formicida em pó, tanque plástico translúcido com bocal largo, estribo incorporado ao tanque, bucha da bomba construída em PVC, capacidade 1 Kg.</t>
  </si>
  <si>
    <t xml:space="preserve">1 preço do Banco de Preços Públicos e 2 de sítios especializados. </t>
  </si>
  <si>
    <t>Capacete com viseira</t>
  </si>
  <si>
    <t>Carrinho cortador de grama a combustão (gasolina), 6,0 CV</t>
  </si>
  <si>
    <t>Carrinho de mão, caçamba metálica, braço metálico tubular, pneu com câmara , eixo em aço , capacidade de 50 litros.</t>
  </si>
  <si>
    <t>Cavadeira reta nº 10 com cabo.</t>
  </si>
  <si>
    <t>Chibanca  com cabo.</t>
  </si>
  <si>
    <t>Cinto de segurança tipo paraquedista.</t>
  </si>
  <si>
    <t>Corda em nylon trançada com diâmetro mínimo de 10 milímetros, medindo 20 metros.</t>
  </si>
  <si>
    <t>3 preços do Banco de Preços Públicos</t>
  </si>
  <si>
    <t>Enxada 2.0 com cabo em madeira.</t>
  </si>
  <si>
    <t>Escada dobrável, em alumínio, de no mínimo 7 degraus, com altura aproximada de 2,10 metros.</t>
  </si>
  <si>
    <t>Escarificador de jardim (ancinho) 3 dentes.</t>
  </si>
  <si>
    <t>Facão em aço inox 12 polegadas com cabo em polipropileno.</t>
  </si>
  <si>
    <t>Lima para afiação de ferramentas de corte, medindo 8 polegadas.</t>
  </si>
  <si>
    <t>Motosserra a combustão (gasolina), 45cm, 2.0HP, mínimo 40cc.</t>
  </si>
  <si>
    <t>Óculos de segurança (uso individual) de ampla visão, incolor, indicado para a utilização em serviços de corte e pulverização no gramado.</t>
  </si>
  <si>
    <t>Pá com bico nº 3 com cabo.</t>
  </si>
  <si>
    <t>Picareta em aço inox, tamanho 4, com cabo de madeira.</t>
  </si>
  <si>
    <t>Podão pequeno para cortar galho.</t>
  </si>
  <si>
    <t>Pulverizador costal agrícola, 20 litros.</t>
  </si>
  <si>
    <t>Perneira de proteção em raspa.</t>
  </si>
  <si>
    <t>Roçadeira costal a combustão (gasolina), mínimo de 1.2 HP.</t>
  </si>
  <si>
    <t>Regador com capacidade de 10 litros.</t>
  </si>
  <si>
    <t>Sacho coração com cabo.</t>
  </si>
  <si>
    <t>Soprador costal a combustão (gasolina), 420.</t>
  </si>
  <si>
    <t>Tesoura profissional de poda para grama e cerca-viva.</t>
  </si>
  <si>
    <t>Tesoura para cortar galho 22 1/2.</t>
  </si>
  <si>
    <t>Equipamentos e Materiais para Uso da Gerência (Encarregado Geral)</t>
  </si>
  <si>
    <t>Equipamentos/Materiais</t>
  </si>
  <si>
    <t>Vida Útil - Estimada em meses</t>
  </si>
  <si>
    <t>Valor Estimado Total Anual/Útil</t>
  </si>
  <si>
    <t>Rádio de comunicação (tipo walkie talkie ou similar).</t>
  </si>
  <si>
    <t>3 preços do Banco de Preços</t>
  </si>
  <si>
    <t>Livro “Diário de Ocorrência”.</t>
  </si>
  <si>
    <t>5 preços do Banco de Preços</t>
  </si>
  <si>
    <t>Pasta para guarda de documentos (AZ), feito em material leve, atóxico e resistente, fechamento horizontal.</t>
  </si>
  <si>
    <t>Equipamentos/Materiais para Uso Geral dos Terceirizados</t>
  </si>
  <si>
    <t>Vida Útil - Estimada em Meses</t>
  </si>
  <si>
    <t>Banco de Preços Públicos                             (Média)</t>
  </si>
  <si>
    <t>Valor Estimado Total Anual/Vída Útil</t>
  </si>
  <si>
    <t>Armário de aço para vestiário, com portas individuais (uma para cada profissional), com disposição para fechamento com chave ou segredo. Cada porta deve medir, no mínimo, 28cm de largura x 49cm de altura x 40 de profundidade. Mínimo de 15 (quinze) portas.</t>
  </si>
  <si>
    <t>Uniformes - Encarregado Geral (Masculino ou Feminino)</t>
  </si>
  <si>
    <t>Tipo</t>
  </si>
  <si>
    <t>Uniforme</t>
  </si>
  <si>
    <t>Quantidade Anual</t>
  </si>
  <si>
    <t>Banco de Preços Públicos                  (Média)</t>
  </si>
  <si>
    <t>Masculino</t>
  </si>
  <si>
    <t>Terno na cor preta, em tecido tipo microfibra (calça e paletó), forrado internamente;</t>
  </si>
  <si>
    <t>Und.</t>
  </si>
  <si>
    <t>3 preços de sítios especializados</t>
  </si>
  <si>
    <t>Camisa tipo social, em tecido tipo microfibra ou seda, mangas longas e fechamento nos punhos com botões, em cor distinta das demais categorias;</t>
  </si>
  <si>
    <t>Gravata em tecido 100% poliéster ou seda</t>
  </si>
  <si>
    <t>Cinto tipo social, dupla face, em couro sintético;</t>
  </si>
  <si>
    <t>Par de sapato social na cor preta, em couro ecológico e solado de borracha;</t>
  </si>
  <si>
    <t>1 preço do Banco de Preços Públicos e 3 preços de sítios especializados</t>
  </si>
  <si>
    <t>Par de meia social, 100% algodão, na cor preta</t>
  </si>
  <si>
    <t>1 preço do Banco de Preços Públicos</t>
  </si>
  <si>
    <t>Feminino</t>
  </si>
  <si>
    <t>Terninho na cor preta, em tecido tipo microfibra (calça com cós fechado com dois botões ou zíper e blazer, no mesmo tecido da calça, com mangas longas), forrados internamente;</t>
  </si>
  <si>
    <t>Blusa em microfibra ou seda, com mangas, fechamento frontal com botões;</t>
  </si>
  <si>
    <t>Lenço ou echarpe para o pescoço, em tecido 100% poliéster ou seda;</t>
  </si>
  <si>
    <t>Par de sapato, tipo scarpin, na cor preta, em couro ecológico, solado de borracha e salto de pelo menos 3cm (três centímetros) de altura;</t>
  </si>
  <si>
    <t>Par de meia social ¾,feminina, lisa, na cor da pele ou preta.</t>
  </si>
  <si>
    <t>TOTAL ANUAL / 2</t>
  </si>
  <si>
    <t>Uniformes - Serventes (Masculino ou Feminino)</t>
  </si>
  <si>
    <t>Masculino/Feminino</t>
  </si>
  <si>
    <t>Calça comprida em tactel, cós com elástico;</t>
  </si>
  <si>
    <t>Camiseta, em malha 100% algodão, com mangas curtas;</t>
  </si>
  <si>
    <t>Camiseta, em malha 100% algodão, com mangas longas;</t>
  </si>
  <si>
    <t>Pars de botina com elástico em raspa, unissex;</t>
  </si>
  <si>
    <t>Par de bota emborrachada, cano médio, na cor preta;</t>
  </si>
  <si>
    <t>Par de meia, 100% algodão, tipo soquete;</t>
  </si>
  <si>
    <t xml:space="preserve">2 preços do Banco de Preços Públicos e 3 preços de sítios especializados. </t>
  </si>
  <si>
    <t>Uniformes - Jardineiro</t>
  </si>
  <si>
    <t>UNISSEX</t>
  </si>
  <si>
    <t>Calça comprida em tecido tipo algodão, com cós em elástico;</t>
  </si>
  <si>
    <t>Camiseta, em malha fria 100% algodão, com mangas longas;</t>
  </si>
  <si>
    <t>Boné com abas laterais, tipo árabe, em tecido tipo brim ou cretone;</t>
  </si>
  <si>
    <t>Par de botina de segurança com elástico, em raspa;</t>
  </si>
  <si>
    <t>Par de meia branca, 100% algodão, tipo soquete;</t>
  </si>
  <si>
    <t>PLANILHA CONSOLIDADA DE MATERIAIS, INSUMOS E EQUIPAMENTOS POR POSTOS</t>
  </si>
  <si>
    <t>POSTO DE SERVENTE</t>
  </si>
  <si>
    <t>ITEM</t>
  </si>
  <si>
    <t>DESCRIÇÃO</t>
  </si>
  <si>
    <t>VALOR TOTAL ANUAL</t>
  </si>
  <si>
    <t>QTD POSTOS</t>
  </si>
  <si>
    <t>VALOR POR POSTO MENSAL</t>
  </si>
  <si>
    <t>VALOR POR POSTO ANUAL</t>
  </si>
  <si>
    <t>Materiais/Insumos</t>
  </si>
  <si>
    <t>Equipamentos/Maquinas</t>
  </si>
  <si>
    <t>Uniformes</t>
  </si>
  <si>
    <t>POSTO DE JARDINEIRO</t>
  </si>
  <si>
    <t>POSTO DE ENCARREGADO-GERAL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</si>
</sst>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5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sz val="11"/>
      <color theme="1"/>
      <name val="Arial"/>
      <family val="2"/>
    </font>
    <font>
      <b/>
      <sz val="10"/>
      <color theme="1"/>
      <name val="Liberation Serif"/>
      <family val="1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color theme="1"/>
      <name val="Liberation Sans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7CEEB"/>
        <bgColor rgb="FF87CEEB"/>
      </patternFill>
    </fill>
    <fill>
      <patternFill patternType="solid">
        <fgColor rgb="FFFFD700"/>
        <bgColor rgb="FFFFD700"/>
      </patternFill>
    </fill>
    <fill>
      <patternFill patternType="solid">
        <fgColor theme="0"/>
        <bgColor indexed="64"/>
      </patternFill>
    </fill>
  </fills>
  <borders count="38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medium">
        <color indexed="64"/>
      </end>
      <top/>
      <bottom style="thin">
        <color rgb="FF000000"/>
      </bottom>
      <diagonal/>
    </border>
    <border>
      <start style="medium">
        <color indexed="64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medium">
        <color indexed="64"/>
      </end>
      <top style="thin">
        <color rgb="FF000000"/>
      </top>
      <bottom style="thin">
        <color rgb="FF000000"/>
      </bottom>
      <diagonal/>
    </border>
    <border>
      <start style="medium">
        <color indexed="64"/>
      </start>
      <end style="thin">
        <color rgb="FF000000"/>
      </end>
      <top style="thin">
        <color rgb="FF000000"/>
      </top>
      <bottom style="medium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rgb="FF000000"/>
      </start>
      <end/>
      <top style="thin">
        <color rgb="FF000000"/>
      </top>
      <bottom style="medium">
        <color indexed="64"/>
      </bottom>
      <diagonal/>
    </border>
    <border>
      <start style="thin">
        <color rgb="FF000000"/>
      </start>
      <end style="medium">
        <color indexed="64"/>
      </end>
      <top style="thin">
        <color rgb="FF000000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rgb="FF000000"/>
      </bottom>
      <diagonal/>
    </border>
    <border>
      <start/>
      <end/>
      <top style="medium">
        <color indexed="64"/>
      </top>
      <bottom style="thin">
        <color rgb="FF000000"/>
      </bottom>
      <diagonal/>
    </border>
    <border>
      <start/>
      <end style="medium">
        <color indexed="64"/>
      </end>
      <top style="medium">
        <color indexed="64"/>
      </top>
      <bottom style="thin">
        <color rgb="FF000000"/>
      </bottom>
      <diagonal/>
    </border>
    <border>
      <start style="medium">
        <color indexed="64"/>
      </start>
      <end style="thin">
        <color rgb="FF000000"/>
      </end>
      <top/>
      <bottom style="medium">
        <color indexed="64"/>
      </bottom>
      <diagonal/>
    </border>
    <border>
      <start style="thin">
        <color rgb="FF000000"/>
      </start>
      <end style="thin">
        <color rgb="FF000000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rgb="FF000000"/>
      </end>
      <top style="medium">
        <color indexed="64"/>
      </top>
      <bottom style="medium">
        <color indexed="64"/>
      </bottom>
      <diagonal/>
    </border>
    <border>
      <start style="thin">
        <color rgb="FF000000"/>
      </start>
      <end style="thin">
        <color rgb="FF000000"/>
      </end>
      <top style="medium">
        <color indexed="64"/>
      </top>
      <bottom style="medium">
        <color indexed="64"/>
      </bottom>
      <diagonal/>
    </border>
    <border>
      <start style="thin">
        <color rgb="FF000000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rgb="FF000000"/>
      </end>
      <top style="medium">
        <color indexed="64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medium">
        <color indexed="64"/>
      </top>
      <bottom style="thin">
        <color rgb="FF000000"/>
      </bottom>
      <diagonal/>
    </border>
    <border>
      <start style="thin">
        <color rgb="FF000000"/>
      </start>
      <end style="medium">
        <color indexed="64"/>
      </end>
      <top style="medium">
        <color indexed="64"/>
      </top>
      <bottom style="thin">
        <color rgb="FF000000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06">
    <xf numFmtId="0" fontId="0" fillId="0" borderId="0" xfId="0"/>
    <xf numFmtId="0" fontId="15" fillId="0" borderId="0" xfId="0" applyFont="1"/>
    <xf numFmtId="0" fontId="16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9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1" fillId="0" borderId="2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9" fillId="9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9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10" borderId="29" xfId="0" applyFont="1" applyFill="1" applyBorder="1" applyAlignment="1">
      <alignment horizontal="center" vertical="center"/>
    </xf>
    <xf numFmtId="0" fontId="24" fillId="10" borderId="30" xfId="0" applyFont="1" applyFill="1" applyBorder="1" applyAlignment="1">
      <alignment horizontal="center" vertical="center"/>
    </xf>
    <xf numFmtId="0" fontId="24" fillId="10" borderId="31" xfId="0" applyFont="1" applyFill="1" applyBorder="1" applyAlignment="1">
      <alignment horizontal="center" vertical="center"/>
    </xf>
    <xf numFmtId="0" fontId="24" fillId="10" borderId="32" xfId="0" applyFont="1" applyFill="1" applyBorder="1" applyAlignment="1">
      <alignment horizontal="center" vertical="center"/>
    </xf>
    <xf numFmtId="0" fontId="24" fillId="10" borderId="33" xfId="0" applyFont="1" applyFill="1" applyBorder="1" applyAlignment="1">
      <alignment horizontal="center" vertical="center"/>
    </xf>
    <xf numFmtId="0" fontId="24" fillId="10" borderId="34" xfId="0" applyFont="1" applyFill="1" applyBorder="1" applyAlignment="1">
      <alignment horizontal="center" vertical="center"/>
    </xf>
    <xf numFmtId="0" fontId="24" fillId="10" borderId="35" xfId="0" applyFont="1" applyFill="1" applyBorder="1" applyAlignment="1">
      <alignment horizontal="center" vertical="center"/>
    </xf>
    <xf numFmtId="0" fontId="24" fillId="10" borderId="36" xfId="0" applyFont="1" applyFill="1" applyBorder="1" applyAlignment="1">
      <alignment horizontal="center" vertical="center"/>
    </xf>
    <xf numFmtId="0" fontId="24" fillId="10" borderId="37" xfId="0" applyFont="1" applyFill="1" applyBorder="1" applyAlignment="1">
      <alignment horizontal="center" vertical="center"/>
    </xf>
  </cellXfs>
  <cellStyles count="19">
    <cellStyle name="Accent" xfId="1" xr:uid="{2C29D4DB-FC81-4227-9EC1-1C4FFA2F42B9}"/>
    <cellStyle name="Accent 1" xfId="2" xr:uid="{E2867D78-AAD9-48E2-8B70-B2D6BBB27212}"/>
    <cellStyle name="Accent 2" xfId="3" xr:uid="{66536694-FE79-4E2B-B2B8-A9054512FDF8}"/>
    <cellStyle name="Accent 3" xfId="4" xr:uid="{175F3E0C-6CC1-4869-8DDF-12BA0573C52A}"/>
    <cellStyle name="Bad" xfId="5" xr:uid="{87DA1B3F-00F3-4C77-8995-71CEBD8D3AD4}"/>
    <cellStyle name="Error" xfId="6" xr:uid="{A01759D1-2557-4D9C-BFF6-40100C1DBDB7}"/>
    <cellStyle name="Footnote" xfId="7" xr:uid="{DCAA6499-5174-4C9B-BA7E-AE119D3B1461}"/>
    <cellStyle name="Good" xfId="8" xr:uid="{7B9D95FE-75B8-4BA4-8948-40B85FA5F5EF}"/>
    <cellStyle name="Heading" xfId="9" xr:uid="{DEECE641-39CF-42C4-B9FD-C195526AA28C}"/>
    <cellStyle name="Heading 1" xfId="10" xr:uid="{8E6629F8-321A-4599-85A9-AED80F5249BF}"/>
    <cellStyle name="Heading 2" xfId="11" xr:uid="{413E02DD-D374-4D0C-BFDD-6DFEBBB5137B}"/>
    <cellStyle name="Hyperlink" xfId="12" xr:uid="{046767A3-46AE-4623-97A1-51D968BF4A05}"/>
    <cellStyle name="Neutral" xfId="13" xr:uid="{06B61347-ECEC-4C95-B9FE-07D43E789726}"/>
    <cellStyle name="Normal" xfId="0" builtinId="0" customBuiltin="1"/>
    <cellStyle name="Note" xfId="14" xr:uid="{A4C608E1-7222-4D20-BAFF-8A9ADC654B81}"/>
    <cellStyle name="Result" xfId="15" xr:uid="{B6F4AC9B-F463-4501-B737-961F324DA301}"/>
    <cellStyle name="Status" xfId="16" xr:uid="{40112B40-67B6-4059-8E87-5117354C6068}"/>
    <cellStyle name="Text" xfId="17" xr:uid="{300B788D-429F-4201-BE53-AC9CC08B9014}"/>
    <cellStyle name="Warning" xfId="18" xr:uid="{14017D9F-399E-4396-BF4D-CBF28F412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tyles" Target="styles.xml"/><Relationship Id="rId17" Type="http://purl.oclc.org/ooxml/officeDocument/relationships/customXml" Target="../customXml/item3.xml"/><Relationship Id="rId2" Type="http://purl.oclc.org/ooxml/officeDocument/relationships/worksheet" Target="worksheets/sheet2.xml"/><Relationship Id="rId16" Type="http://purl.oclc.org/ooxml/officeDocument/relationships/customXml" Target="../customXml/item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theme" Target="theme/theme1.xml"/><Relationship Id="rId5" Type="http://purl.oclc.org/ooxml/officeDocument/relationships/worksheet" Target="worksheets/sheet5.xml"/><Relationship Id="rId15" Type="http://purl.oclc.org/ooxml/officeDocument/relationships/customXml" Target="../customXml/item1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calcChain" Target="calcChain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8A5A-CA75-4DBC-9726-FB3369AB6E64}">
  <dimension ref="A2:AML72"/>
  <sheetViews>
    <sheetView tabSelected="1" workbookViewId="0">
      <selection activeCell="J6" sqref="J6"/>
    </sheetView>
  </sheetViews>
  <sheetFormatPr defaultRowHeight="14.25" x14ac:dyDescent="0.2"/>
  <cols>
    <col min="1" max="1" width="10.7109375" style="4" customWidth="1"/>
    <col min="2" max="2" width="63.5703125" style="4" customWidth="1"/>
    <col min="3" max="8" width="20.7109375" style="4" customWidth="1"/>
    <col min="9" max="9" width="35.7109375" style="16" customWidth="1"/>
    <col min="10" max="1026" width="63.5703125" style="1" customWidth="1"/>
  </cols>
  <sheetData>
    <row r="2" spans="1:9" ht="7.5" customHeight="1" thickBot="1" x14ac:dyDescent="0.25"/>
    <row r="3" spans="1:9" ht="25.5" customHeight="1" x14ac:dyDescent="0.2">
      <c r="A3" s="72" t="s">
        <v>0</v>
      </c>
      <c r="B3" s="73"/>
      <c r="C3" s="73"/>
      <c r="D3" s="73"/>
      <c r="E3" s="73"/>
      <c r="F3" s="73"/>
      <c r="G3" s="73"/>
      <c r="H3" s="73"/>
      <c r="I3" s="74"/>
    </row>
    <row r="4" spans="1:9" ht="39" customHeight="1" x14ac:dyDescent="0.2">
      <c r="A4" s="2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5" t="s">
        <v>7</v>
      </c>
      <c r="H4" s="26" t="s">
        <v>8</v>
      </c>
      <c r="I4" s="28" t="s">
        <v>9</v>
      </c>
    </row>
    <row r="5" spans="1:9" ht="30" x14ac:dyDescent="0.2">
      <c r="A5" s="29">
        <v>1</v>
      </c>
      <c r="B5" s="8" t="s">
        <v>10</v>
      </c>
      <c r="C5" s="9" t="s">
        <v>11</v>
      </c>
      <c r="D5" s="9">
        <v>24</v>
      </c>
      <c r="E5" s="11">
        <v>8.32</v>
      </c>
      <c r="F5" s="11" t="s">
        <v>12</v>
      </c>
      <c r="G5" s="11">
        <f>AVERAGE(E5,F5)</f>
        <v>8.32</v>
      </c>
      <c r="H5" s="12"/>
      <c r="I5" s="30" t="s">
        <v>13</v>
      </c>
    </row>
    <row r="6" spans="1:9" ht="45" x14ac:dyDescent="0.2">
      <c r="A6" s="29">
        <v>2</v>
      </c>
      <c r="B6" s="8" t="s">
        <v>14</v>
      </c>
      <c r="C6" s="9" t="s">
        <v>15</v>
      </c>
      <c r="D6" s="9">
        <v>240</v>
      </c>
      <c r="E6" s="11">
        <v>1.87</v>
      </c>
      <c r="F6" s="11" t="s">
        <v>12</v>
      </c>
      <c r="G6" s="11">
        <f t="shared" ref="G6:G69" si="0">AVERAGE(E6,F6)</f>
        <v>1.87</v>
      </c>
      <c r="H6" s="12"/>
      <c r="I6" s="30" t="s">
        <v>16</v>
      </c>
    </row>
    <row r="7" spans="1:9" ht="30" x14ac:dyDescent="0.2">
      <c r="A7" s="29">
        <v>3</v>
      </c>
      <c r="B7" s="8" t="s">
        <v>17</v>
      </c>
      <c r="C7" s="9" t="s">
        <v>15</v>
      </c>
      <c r="D7" s="9">
        <v>360</v>
      </c>
      <c r="E7" s="11">
        <v>25.01</v>
      </c>
      <c r="F7" s="11" t="s">
        <v>12</v>
      </c>
      <c r="G7" s="11">
        <f t="shared" si="0"/>
        <v>25.01</v>
      </c>
      <c r="H7" s="12"/>
      <c r="I7" s="30" t="s">
        <v>18</v>
      </c>
    </row>
    <row r="8" spans="1:9" ht="15" x14ac:dyDescent="0.2">
      <c r="A8" s="29">
        <v>4</v>
      </c>
      <c r="B8" s="8" t="s">
        <v>19</v>
      </c>
      <c r="C8" s="9" t="s">
        <v>15</v>
      </c>
      <c r="D8" s="9">
        <v>360</v>
      </c>
      <c r="E8" s="11">
        <v>2.88</v>
      </c>
      <c r="F8" s="11" t="s">
        <v>12</v>
      </c>
      <c r="G8" s="11">
        <f t="shared" si="0"/>
        <v>2.88</v>
      </c>
      <c r="H8" s="12"/>
      <c r="I8" s="30" t="s">
        <v>18</v>
      </c>
    </row>
    <row r="9" spans="1:9" ht="60" x14ac:dyDescent="0.2">
      <c r="A9" s="29">
        <v>5</v>
      </c>
      <c r="B9" s="8" t="s">
        <v>20</v>
      </c>
      <c r="C9" s="9" t="s">
        <v>11</v>
      </c>
      <c r="D9" s="9">
        <v>48</v>
      </c>
      <c r="E9" s="11">
        <v>19.07</v>
      </c>
      <c r="F9" s="11" t="s">
        <v>12</v>
      </c>
      <c r="G9" s="11">
        <f t="shared" si="0"/>
        <v>19.07</v>
      </c>
      <c r="H9" s="12"/>
      <c r="I9" s="30" t="s">
        <v>18</v>
      </c>
    </row>
    <row r="10" spans="1:9" ht="15" x14ac:dyDescent="0.2">
      <c r="A10" s="29">
        <v>6</v>
      </c>
      <c r="B10" s="8" t="s">
        <v>21</v>
      </c>
      <c r="C10" s="9" t="s">
        <v>22</v>
      </c>
      <c r="D10" s="9">
        <v>10</v>
      </c>
      <c r="E10" s="11">
        <v>5.84</v>
      </c>
      <c r="F10" s="11" t="s">
        <v>12</v>
      </c>
      <c r="G10" s="11">
        <f t="shared" si="0"/>
        <v>5.84</v>
      </c>
      <c r="H10" s="12"/>
      <c r="I10" s="30" t="s">
        <v>18</v>
      </c>
    </row>
    <row r="11" spans="1:9" ht="15" x14ac:dyDescent="0.2">
      <c r="A11" s="29">
        <v>7</v>
      </c>
      <c r="B11" s="8" t="s">
        <v>23</v>
      </c>
      <c r="C11" s="9" t="s">
        <v>22</v>
      </c>
      <c r="D11" s="9">
        <v>96</v>
      </c>
      <c r="E11" s="11">
        <v>26.37</v>
      </c>
      <c r="F11" s="11" t="s">
        <v>12</v>
      </c>
      <c r="G11" s="11">
        <f t="shared" si="0"/>
        <v>26.37</v>
      </c>
      <c r="H11" s="12"/>
      <c r="I11" s="30" t="s">
        <v>13</v>
      </c>
    </row>
    <row r="12" spans="1:9" ht="15" x14ac:dyDescent="0.2">
      <c r="A12" s="29">
        <v>8</v>
      </c>
      <c r="B12" s="8" t="s">
        <v>24</v>
      </c>
      <c r="C12" s="9" t="s">
        <v>22</v>
      </c>
      <c r="D12" s="9">
        <v>30</v>
      </c>
      <c r="E12" s="11">
        <v>2.72</v>
      </c>
      <c r="F12" s="11" t="s">
        <v>12</v>
      </c>
      <c r="G12" s="11">
        <f t="shared" si="0"/>
        <v>2.72</v>
      </c>
      <c r="H12" s="12"/>
      <c r="I12" s="30" t="s">
        <v>18</v>
      </c>
    </row>
    <row r="13" spans="1:9" ht="15" x14ac:dyDescent="0.2">
      <c r="A13" s="29">
        <v>9</v>
      </c>
      <c r="B13" s="8" t="s">
        <v>25</v>
      </c>
      <c r="C13" s="9" t="s">
        <v>22</v>
      </c>
      <c r="D13" s="9">
        <v>12</v>
      </c>
      <c r="E13" s="11">
        <v>12.45</v>
      </c>
      <c r="F13" s="11" t="s">
        <v>12</v>
      </c>
      <c r="G13" s="11">
        <f t="shared" si="0"/>
        <v>12.45</v>
      </c>
      <c r="H13" s="12"/>
      <c r="I13" s="30" t="s">
        <v>13</v>
      </c>
    </row>
    <row r="14" spans="1:9" ht="30" x14ac:dyDescent="0.2">
      <c r="A14" s="29">
        <v>10</v>
      </c>
      <c r="B14" s="8" t="s">
        <v>26</v>
      </c>
      <c r="C14" s="9" t="s">
        <v>22</v>
      </c>
      <c r="D14" s="9">
        <v>12</v>
      </c>
      <c r="E14" s="11">
        <v>132.33000000000001</v>
      </c>
      <c r="F14" s="11" t="s">
        <v>12</v>
      </c>
      <c r="G14" s="11">
        <f t="shared" si="0"/>
        <v>132.33000000000001</v>
      </c>
      <c r="H14" s="12"/>
      <c r="I14" s="30" t="s">
        <v>13</v>
      </c>
    </row>
    <row r="15" spans="1:9" ht="45" x14ac:dyDescent="0.2">
      <c r="A15" s="29">
        <v>11</v>
      </c>
      <c r="B15" s="8" t="s">
        <v>27</v>
      </c>
      <c r="C15" s="9" t="s">
        <v>22</v>
      </c>
      <c r="D15" s="9">
        <v>156</v>
      </c>
      <c r="E15" s="11">
        <v>12.15</v>
      </c>
      <c r="F15" s="11" t="s">
        <v>12</v>
      </c>
      <c r="G15" s="11">
        <f t="shared" si="0"/>
        <v>12.15</v>
      </c>
      <c r="H15" s="12"/>
      <c r="I15" s="30" t="s">
        <v>16</v>
      </c>
    </row>
    <row r="16" spans="1:9" ht="15" x14ac:dyDescent="0.2">
      <c r="A16" s="29">
        <v>12</v>
      </c>
      <c r="B16" s="8" t="s">
        <v>28</v>
      </c>
      <c r="C16" s="9" t="s">
        <v>11</v>
      </c>
      <c r="D16" s="9">
        <v>48</v>
      </c>
      <c r="E16" s="11">
        <v>5.5</v>
      </c>
      <c r="F16" s="11" t="s">
        <v>12</v>
      </c>
      <c r="G16" s="11">
        <f t="shared" si="0"/>
        <v>5.5</v>
      </c>
      <c r="H16" s="12"/>
      <c r="I16" s="30" t="s">
        <v>16</v>
      </c>
    </row>
    <row r="17" spans="1:9" ht="45" x14ac:dyDescent="0.2">
      <c r="A17" s="29">
        <v>13</v>
      </c>
      <c r="B17" s="8" t="s">
        <v>29</v>
      </c>
      <c r="C17" s="9" t="s">
        <v>30</v>
      </c>
      <c r="D17" s="9">
        <v>480</v>
      </c>
      <c r="E17" s="11">
        <v>11.79</v>
      </c>
      <c r="F17" s="11" t="s">
        <v>12</v>
      </c>
      <c r="G17" s="11">
        <f t="shared" si="0"/>
        <v>11.79</v>
      </c>
      <c r="H17" s="12"/>
      <c r="I17" s="30" t="s">
        <v>16</v>
      </c>
    </row>
    <row r="18" spans="1:9" ht="15" x14ac:dyDescent="0.2">
      <c r="A18" s="29">
        <v>14</v>
      </c>
      <c r="B18" s="8" t="s">
        <v>31</v>
      </c>
      <c r="C18" s="9" t="s">
        <v>22</v>
      </c>
      <c r="D18" s="9">
        <v>24</v>
      </c>
      <c r="E18" s="11">
        <v>22.1</v>
      </c>
      <c r="F18" s="11" t="s">
        <v>12</v>
      </c>
      <c r="G18" s="11">
        <f t="shared" si="0"/>
        <v>22.1</v>
      </c>
      <c r="H18" s="12"/>
      <c r="I18" s="30" t="s">
        <v>13</v>
      </c>
    </row>
    <row r="19" spans="1:9" ht="15" x14ac:dyDescent="0.2">
      <c r="A19" s="29">
        <v>15</v>
      </c>
      <c r="B19" s="8" t="s">
        <v>32</v>
      </c>
      <c r="C19" s="9" t="s">
        <v>22</v>
      </c>
      <c r="D19" s="9">
        <v>24</v>
      </c>
      <c r="E19" s="11">
        <v>29.65</v>
      </c>
      <c r="F19" s="11" t="s">
        <v>12</v>
      </c>
      <c r="G19" s="11">
        <f t="shared" si="0"/>
        <v>29.65</v>
      </c>
      <c r="H19" s="12"/>
      <c r="I19" s="30" t="s">
        <v>13</v>
      </c>
    </row>
    <row r="20" spans="1:9" ht="15" x14ac:dyDescent="0.2">
      <c r="A20" s="29">
        <v>16</v>
      </c>
      <c r="B20" s="8" t="s">
        <v>33</v>
      </c>
      <c r="C20" s="9" t="s">
        <v>22</v>
      </c>
      <c r="D20" s="9">
        <v>48</v>
      </c>
      <c r="E20" s="11">
        <v>30</v>
      </c>
      <c r="F20" s="11" t="s">
        <v>12</v>
      </c>
      <c r="G20" s="11">
        <f t="shared" si="0"/>
        <v>30</v>
      </c>
      <c r="H20" s="12"/>
      <c r="I20" s="30" t="s">
        <v>34</v>
      </c>
    </row>
    <row r="21" spans="1:9" ht="30" x14ac:dyDescent="0.2">
      <c r="A21" s="29">
        <v>17</v>
      </c>
      <c r="B21" s="8" t="s">
        <v>35</v>
      </c>
      <c r="C21" s="9" t="s">
        <v>22</v>
      </c>
      <c r="D21" s="9">
        <v>48</v>
      </c>
      <c r="E21" s="11">
        <v>32.57</v>
      </c>
      <c r="F21" s="11">
        <v>36.9</v>
      </c>
      <c r="G21" s="11">
        <f t="shared" si="0"/>
        <v>34.734999999999999</v>
      </c>
      <c r="H21" s="12"/>
      <c r="I21" s="30" t="s">
        <v>36</v>
      </c>
    </row>
    <row r="22" spans="1:9" ht="30" x14ac:dyDescent="0.2">
      <c r="A22" s="29">
        <v>18</v>
      </c>
      <c r="B22" s="8" t="s">
        <v>37</v>
      </c>
      <c r="C22" s="9" t="s">
        <v>22</v>
      </c>
      <c r="D22" s="9">
        <v>24</v>
      </c>
      <c r="E22" s="11">
        <v>26.39</v>
      </c>
      <c r="F22" s="11" t="s">
        <v>12</v>
      </c>
      <c r="G22" s="11">
        <f t="shared" si="0"/>
        <v>26.39</v>
      </c>
      <c r="H22" s="12"/>
      <c r="I22" s="30" t="s">
        <v>16</v>
      </c>
    </row>
    <row r="23" spans="1:9" ht="30" x14ac:dyDescent="0.2">
      <c r="A23" s="29">
        <v>19</v>
      </c>
      <c r="B23" s="8" t="s">
        <v>38</v>
      </c>
      <c r="C23" s="9" t="s">
        <v>22</v>
      </c>
      <c r="D23" s="9">
        <v>24</v>
      </c>
      <c r="E23" s="11">
        <v>25.06</v>
      </c>
      <c r="F23" s="11" t="s">
        <v>12</v>
      </c>
      <c r="G23" s="11">
        <f t="shared" si="0"/>
        <v>25.06</v>
      </c>
      <c r="H23" s="12"/>
      <c r="I23" s="30" t="s">
        <v>16</v>
      </c>
    </row>
    <row r="24" spans="1:9" ht="30" x14ac:dyDescent="0.2">
      <c r="A24" s="29">
        <v>20</v>
      </c>
      <c r="B24" s="8" t="s">
        <v>39</v>
      </c>
      <c r="C24" s="9" t="s">
        <v>22</v>
      </c>
      <c r="D24" s="9">
        <v>72</v>
      </c>
      <c r="E24" s="11">
        <v>21</v>
      </c>
      <c r="F24" s="11" t="s">
        <v>12</v>
      </c>
      <c r="G24" s="11">
        <f t="shared" si="0"/>
        <v>21</v>
      </c>
      <c r="H24" s="12"/>
      <c r="I24" s="30" t="s">
        <v>16</v>
      </c>
    </row>
    <row r="25" spans="1:9" ht="15" x14ac:dyDescent="0.2">
      <c r="A25" s="29">
        <v>21</v>
      </c>
      <c r="B25" s="8" t="s">
        <v>40</v>
      </c>
      <c r="C25" s="9" t="s">
        <v>22</v>
      </c>
      <c r="D25" s="9">
        <v>1</v>
      </c>
      <c r="E25" s="11">
        <v>20.170000000000002</v>
      </c>
      <c r="F25" s="11" t="s">
        <v>12</v>
      </c>
      <c r="G25" s="11">
        <f t="shared" si="0"/>
        <v>20.170000000000002</v>
      </c>
      <c r="H25" s="12"/>
      <c r="I25" s="30" t="s">
        <v>34</v>
      </c>
    </row>
    <row r="26" spans="1:9" ht="30" x14ac:dyDescent="0.2">
      <c r="A26" s="29">
        <v>22</v>
      </c>
      <c r="B26" s="8" t="s">
        <v>41</v>
      </c>
      <c r="C26" s="9" t="s">
        <v>22</v>
      </c>
      <c r="D26" s="9">
        <v>24</v>
      </c>
      <c r="E26" s="11">
        <v>1.75</v>
      </c>
      <c r="F26" s="11" t="s">
        <v>12</v>
      </c>
      <c r="G26" s="11">
        <f t="shared" si="0"/>
        <v>1.75</v>
      </c>
      <c r="H26" s="12"/>
      <c r="I26" s="30" t="s">
        <v>18</v>
      </c>
    </row>
    <row r="27" spans="1:9" ht="30" x14ac:dyDescent="0.2">
      <c r="A27" s="29">
        <v>23</v>
      </c>
      <c r="B27" s="8" t="s">
        <v>42</v>
      </c>
      <c r="C27" s="9" t="s">
        <v>22</v>
      </c>
      <c r="D27" s="9">
        <v>240</v>
      </c>
      <c r="E27" s="11">
        <v>1.57</v>
      </c>
      <c r="F27" s="11" t="s">
        <v>12</v>
      </c>
      <c r="G27" s="11">
        <f t="shared" si="0"/>
        <v>1.57</v>
      </c>
      <c r="H27" s="12"/>
      <c r="I27" s="30" t="s">
        <v>34</v>
      </c>
    </row>
    <row r="28" spans="1:9" ht="30" x14ac:dyDescent="0.2">
      <c r="A28" s="29">
        <v>24</v>
      </c>
      <c r="B28" s="8" t="s">
        <v>43</v>
      </c>
      <c r="C28" s="9" t="s">
        <v>44</v>
      </c>
      <c r="D28" s="9">
        <v>120</v>
      </c>
      <c r="E28" s="11" t="s">
        <v>12</v>
      </c>
      <c r="F28" s="11">
        <f>AVERAGE(24.42,34.99,24.99,18.99)</f>
        <v>25.8475</v>
      </c>
      <c r="G28" s="11">
        <f t="shared" si="0"/>
        <v>25.8475</v>
      </c>
      <c r="H28" s="12"/>
      <c r="I28" s="30" t="s">
        <v>45</v>
      </c>
    </row>
    <row r="29" spans="1:9" ht="30" x14ac:dyDescent="0.2">
      <c r="A29" s="29">
        <v>25</v>
      </c>
      <c r="B29" s="8" t="s">
        <v>46</v>
      </c>
      <c r="C29" s="9" t="s">
        <v>22</v>
      </c>
      <c r="D29" s="9">
        <v>360</v>
      </c>
      <c r="E29" s="11">
        <v>1.39</v>
      </c>
      <c r="F29" s="11" t="s">
        <v>12</v>
      </c>
      <c r="G29" s="11">
        <f t="shared" si="0"/>
        <v>1.39</v>
      </c>
      <c r="H29" s="12"/>
      <c r="I29" s="30" t="s">
        <v>16</v>
      </c>
    </row>
    <row r="30" spans="1:9" ht="30" x14ac:dyDescent="0.2">
      <c r="A30" s="29">
        <v>26</v>
      </c>
      <c r="B30" s="8" t="s">
        <v>47</v>
      </c>
      <c r="C30" s="9" t="s">
        <v>11</v>
      </c>
      <c r="D30" s="9" t="s">
        <v>48</v>
      </c>
      <c r="E30" s="11">
        <v>8.75</v>
      </c>
      <c r="F30" s="11" t="s">
        <v>12</v>
      </c>
      <c r="G30" s="11">
        <f t="shared" si="0"/>
        <v>8.75</v>
      </c>
      <c r="H30" s="12"/>
      <c r="I30" s="30" t="s">
        <v>34</v>
      </c>
    </row>
    <row r="31" spans="1:9" ht="15" x14ac:dyDescent="0.2">
      <c r="A31" s="29">
        <v>27</v>
      </c>
      <c r="B31" s="8" t="s">
        <v>49</v>
      </c>
      <c r="C31" s="9" t="s">
        <v>11</v>
      </c>
      <c r="D31" s="9">
        <v>36</v>
      </c>
      <c r="E31" s="11">
        <v>56.76</v>
      </c>
      <c r="F31" s="11" t="s">
        <v>12</v>
      </c>
      <c r="G31" s="11">
        <f t="shared" si="0"/>
        <v>56.76</v>
      </c>
      <c r="H31" s="12"/>
      <c r="I31" s="30" t="s">
        <v>34</v>
      </c>
    </row>
    <row r="32" spans="1:9" ht="30" x14ac:dyDescent="0.2">
      <c r="A32" s="29">
        <v>28</v>
      </c>
      <c r="B32" s="8" t="s">
        <v>50</v>
      </c>
      <c r="C32" s="9" t="s">
        <v>22</v>
      </c>
      <c r="D32" s="9">
        <v>60</v>
      </c>
      <c r="E32" s="11">
        <v>7.98</v>
      </c>
      <c r="F32" s="11" t="s">
        <v>12</v>
      </c>
      <c r="G32" s="11">
        <f t="shared" si="0"/>
        <v>7.98</v>
      </c>
      <c r="H32" s="12"/>
      <c r="I32" s="30" t="s">
        <v>34</v>
      </c>
    </row>
    <row r="33" spans="1:9" ht="15" x14ac:dyDescent="0.2">
      <c r="A33" s="29">
        <v>29</v>
      </c>
      <c r="B33" s="8" t="s">
        <v>51</v>
      </c>
      <c r="C33" s="9" t="s">
        <v>11</v>
      </c>
      <c r="D33" s="9">
        <v>72</v>
      </c>
      <c r="E33" s="11">
        <v>46.78</v>
      </c>
      <c r="F33" s="11" t="s">
        <v>12</v>
      </c>
      <c r="G33" s="11">
        <f t="shared" si="0"/>
        <v>46.78</v>
      </c>
      <c r="H33" s="12"/>
      <c r="I33" s="30" t="s">
        <v>13</v>
      </c>
    </row>
    <row r="34" spans="1:9" ht="30" x14ac:dyDescent="0.2">
      <c r="A34" s="29">
        <v>30</v>
      </c>
      <c r="B34" s="8" t="s">
        <v>52</v>
      </c>
      <c r="C34" s="9" t="s">
        <v>30</v>
      </c>
      <c r="D34" s="9">
        <v>240</v>
      </c>
      <c r="E34" s="11">
        <v>3.32</v>
      </c>
      <c r="F34" s="11" t="s">
        <v>12</v>
      </c>
      <c r="G34" s="11">
        <f t="shared" si="0"/>
        <v>3.32</v>
      </c>
      <c r="H34" s="12"/>
      <c r="I34" s="30" t="s">
        <v>34</v>
      </c>
    </row>
    <row r="35" spans="1:9" ht="30" x14ac:dyDescent="0.2">
      <c r="A35" s="29">
        <v>31</v>
      </c>
      <c r="B35" s="8" t="s">
        <v>53</v>
      </c>
      <c r="C35" s="9" t="s">
        <v>54</v>
      </c>
      <c r="D35" s="9">
        <v>60</v>
      </c>
      <c r="E35" s="11">
        <v>1.71</v>
      </c>
      <c r="F35" s="11" t="s">
        <v>12</v>
      </c>
      <c r="G35" s="11">
        <f t="shared" si="0"/>
        <v>1.71</v>
      </c>
      <c r="H35" s="12"/>
      <c r="I35" s="30" t="s">
        <v>16</v>
      </c>
    </row>
    <row r="36" spans="1:9" ht="30" x14ac:dyDescent="0.2">
      <c r="A36" s="29">
        <v>32</v>
      </c>
      <c r="B36" s="8" t="s">
        <v>55</v>
      </c>
      <c r="C36" s="9" t="s">
        <v>54</v>
      </c>
      <c r="D36" s="9">
        <v>60</v>
      </c>
      <c r="E36" s="11">
        <v>1.63</v>
      </c>
      <c r="F36" s="11" t="s">
        <v>12</v>
      </c>
      <c r="G36" s="11">
        <f t="shared" si="0"/>
        <v>1.63</v>
      </c>
      <c r="H36" s="12"/>
      <c r="I36" s="30" t="s">
        <v>16</v>
      </c>
    </row>
    <row r="37" spans="1:9" ht="30" x14ac:dyDescent="0.2">
      <c r="A37" s="29">
        <v>33</v>
      </c>
      <c r="B37" s="8" t="s">
        <v>56</v>
      </c>
      <c r="C37" s="9" t="s">
        <v>54</v>
      </c>
      <c r="D37" s="9">
        <v>60</v>
      </c>
      <c r="E37" s="11">
        <v>1.7</v>
      </c>
      <c r="F37" s="11" t="s">
        <v>12</v>
      </c>
      <c r="G37" s="11">
        <f t="shared" si="0"/>
        <v>1.7</v>
      </c>
      <c r="H37" s="12"/>
      <c r="I37" s="30" t="s">
        <v>16</v>
      </c>
    </row>
    <row r="38" spans="1:9" ht="30" x14ac:dyDescent="0.2">
      <c r="A38" s="29">
        <v>34</v>
      </c>
      <c r="B38" s="8" t="s">
        <v>57</v>
      </c>
      <c r="C38" s="9" t="s">
        <v>54</v>
      </c>
      <c r="D38" s="9">
        <v>60</v>
      </c>
      <c r="E38" s="11">
        <v>2.41</v>
      </c>
      <c r="F38" s="11" t="s">
        <v>12</v>
      </c>
      <c r="G38" s="11">
        <f t="shared" si="0"/>
        <v>2.41</v>
      </c>
      <c r="H38" s="12"/>
      <c r="I38" s="30" t="s">
        <v>13</v>
      </c>
    </row>
    <row r="39" spans="1:9" ht="30" x14ac:dyDescent="0.2">
      <c r="A39" s="29">
        <v>35</v>
      </c>
      <c r="B39" s="8" t="s">
        <v>58</v>
      </c>
      <c r="C39" s="9" t="s">
        <v>54</v>
      </c>
      <c r="D39" s="9">
        <v>60</v>
      </c>
      <c r="E39" s="11">
        <v>2.35</v>
      </c>
      <c r="F39" s="11" t="s">
        <v>12</v>
      </c>
      <c r="G39" s="11">
        <f t="shared" si="0"/>
        <v>2.35</v>
      </c>
      <c r="H39" s="12"/>
      <c r="I39" s="30" t="s">
        <v>13</v>
      </c>
    </row>
    <row r="40" spans="1:9" ht="30" x14ac:dyDescent="0.2">
      <c r="A40" s="29">
        <v>36</v>
      </c>
      <c r="B40" s="8" t="s">
        <v>59</v>
      </c>
      <c r="C40" s="9" t="s">
        <v>54</v>
      </c>
      <c r="D40" s="9">
        <v>60</v>
      </c>
      <c r="E40" s="11">
        <v>2.66</v>
      </c>
      <c r="F40" s="11" t="s">
        <v>12</v>
      </c>
      <c r="G40" s="11">
        <f t="shared" si="0"/>
        <v>2.66</v>
      </c>
      <c r="H40" s="12"/>
      <c r="I40" s="30" t="s">
        <v>34</v>
      </c>
    </row>
    <row r="41" spans="1:9" ht="30" x14ac:dyDescent="0.2">
      <c r="A41" s="29">
        <v>37</v>
      </c>
      <c r="B41" s="8" t="s">
        <v>60</v>
      </c>
      <c r="C41" s="9" t="s">
        <v>54</v>
      </c>
      <c r="D41" s="9">
        <v>1</v>
      </c>
      <c r="E41" s="11">
        <v>12.67</v>
      </c>
      <c r="F41" s="11" t="s">
        <v>12</v>
      </c>
      <c r="G41" s="11">
        <f t="shared" si="0"/>
        <v>12.67</v>
      </c>
      <c r="H41" s="12"/>
      <c r="I41" s="30" t="s">
        <v>34</v>
      </c>
    </row>
    <row r="42" spans="1:9" ht="30" x14ac:dyDescent="0.2">
      <c r="A42" s="29">
        <v>38</v>
      </c>
      <c r="B42" s="8" t="s">
        <v>61</v>
      </c>
      <c r="C42" s="9" t="s">
        <v>30</v>
      </c>
      <c r="D42" s="9">
        <v>120</v>
      </c>
      <c r="E42" s="11">
        <v>2.11</v>
      </c>
      <c r="F42" s="11" t="s">
        <v>12</v>
      </c>
      <c r="G42" s="11">
        <f t="shared" si="0"/>
        <v>2.11</v>
      </c>
      <c r="H42" s="12"/>
      <c r="I42" s="30" t="s">
        <v>16</v>
      </c>
    </row>
    <row r="43" spans="1:9" ht="45" x14ac:dyDescent="0.2">
      <c r="A43" s="29">
        <v>39</v>
      </c>
      <c r="B43" s="8" t="s">
        <v>62</v>
      </c>
      <c r="C43" s="9" t="s">
        <v>22</v>
      </c>
      <c r="D43" s="9">
        <v>60</v>
      </c>
      <c r="E43" s="11">
        <v>0.4</v>
      </c>
      <c r="F43" s="11" t="s">
        <v>12</v>
      </c>
      <c r="G43" s="11">
        <f t="shared" si="0"/>
        <v>0.4</v>
      </c>
      <c r="H43" s="12"/>
      <c r="I43" s="30" t="s">
        <v>18</v>
      </c>
    </row>
    <row r="44" spans="1:9" ht="30" x14ac:dyDescent="0.2">
      <c r="A44" s="29">
        <v>40</v>
      </c>
      <c r="B44" s="8" t="s">
        <v>63</v>
      </c>
      <c r="C44" s="9" t="s">
        <v>3</v>
      </c>
      <c r="D44" s="9">
        <v>12</v>
      </c>
      <c r="E44" s="11">
        <v>6.84</v>
      </c>
      <c r="F44" s="11" t="s">
        <v>12</v>
      </c>
      <c r="G44" s="11">
        <f t="shared" si="0"/>
        <v>6.84</v>
      </c>
      <c r="H44" s="12"/>
      <c r="I44" s="30" t="s">
        <v>34</v>
      </c>
    </row>
    <row r="45" spans="1:9" ht="15" x14ac:dyDescent="0.2">
      <c r="A45" s="29">
        <v>41</v>
      </c>
      <c r="B45" s="8" t="s">
        <v>64</v>
      </c>
      <c r="C45" s="9" t="s">
        <v>3</v>
      </c>
      <c r="D45" s="9">
        <v>240</v>
      </c>
      <c r="E45" s="11">
        <v>4.37</v>
      </c>
      <c r="F45" s="11" t="s">
        <v>12</v>
      </c>
      <c r="G45" s="11">
        <f t="shared" si="0"/>
        <v>4.37</v>
      </c>
      <c r="H45" s="12"/>
      <c r="I45" s="30" t="s">
        <v>16</v>
      </c>
    </row>
    <row r="46" spans="1:9" ht="45" x14ac:dyDescent="0.2">
      <c r="A46" s="29">
        <v>42</v>
      </c>
      <c r="B46" s="8" t="s">
        <v>65</v>
      </c>
      <c r="C46" s="9" t="s">
        <v>3</v>
      </c>
      <c r="D46" s="9">
        <v>24</v>
      </c>
      <c r="E46" s="11">
        <v>5.74</v>
      </c>
      <c r="F46" s="11">
        <v>5.56</v>
      </c>
      <c r="G46" s="11">
        <f t="shared" si="0"/>
        <v>5.65</v>
      </c>
      <c r="H46" s="12"/>
      <c r="I46" s="30" t="s">
        <v>66</v>
      </c>
    </row>
    <row r="47" spans="1:9" ht="45" x14ac:dyDescent="0.2">
      <c r="A47" s="29">
        <v>43</v>
      </c>
      <c r="B47" s="8" t="s">
        <v>67</v>
      </c>
      <c r="C47" s="9" t="s">
        <v>3</v>
      </c>
      <c r="D47" s="9">
        <v>60</v>
      </c>
      <c r="E47" s="11">
        <v>6.05</v>
      </c>
      <c r="F47" s="11" t="s">
        <v>12</v>
      </c>
      <c r="G47" s="11">
        <f t="shared" si="0"/>
        <v>6.05</v>
      </c>
      <c r="H47" s="12"/>
      <c r="I47" s="30" t="s">
        <v>16</v>
      </c>
    </row>
    <row r="48" spans="1:9" ht="60" x14ac:dyDescent="0.2">
      <c r="A48" s="29">
        <v>44</v>
      </c>
      <c r="B48" s="8" t="s">
        <v>68</v>
      </c>
      <c r="C48" s="9" t="s">
        <v>69</v>
      </c>
      <c r="D48" s="9">
        <v>240</v>
      </c>
      <c r="E48" s="11">
        <v>12.31</v>
      </c>
      <c r="F48" s="11" t="s">
        <v>12</v>
      </c>
      <c r="G48" s="11">
        <f t="shared" si="0"/>
        <v>12.31</v>
      </c>
      <c r="H48" s="12"/>
      <c r="I48" s="30" t="s">
        <v>18</v>
      </c>
    </row>
    <row r="49" spans="1:9" ht="15" x14ac:dyDescent="0.2">
      <c r="A49" s="29">
        <v>45</v>
      </c>
      <c r="B49" s="8" t="s">
        <v>70</v>
      </c>
      <c r="C49" s="9" t="s">
        <v>11</v>
      </c>
      <c r="D49" s="9">
        <v>36</v>
      </c>
      <c r="E49" s="11">
        <v>55</v>
      </c>
      <c r="F49" s="11" t="s">
        <v>12</v>
      </c>
      <c r="G49" s="11">
        <f t="shared" si="0"/>
        <v>55</v>
      </c>
      <c r="H49" s="12"/>
      <c r="I49" s="30" t="s">
        <v>13</v>
      </c>
    </row>
    <row r="50" spans="1:9" ht="45" x14ac:dyDescent="0.2">
      <c r="A50" s="29">
        <v>46</v>
      </c>
      <c r="B50" s="8" t="s">
        <v>71</v>
      </c>
      <c r="C50" s="9" t="s">
        <v>44</v>
      </c>
      <c r="D50" s="9">
        <v>3600</v>
      </c>
      <c r="E50" s="11">
        <v>6.68</v>
      </c>
      <c r="F50" s="11" t="s">
        <v>12</v>
      </c>
      <c r="G50" s="11">
        <f t="shared" si="0"/>
        <v>6.68</v>
      </c>
      <c r="H50" s="12"/>
      <c r="I50" s="30" t="s">
        <v>13</v>
      </c>
    </row>
    <row r="51" spans="1:9" ht="30" x14ac:dyDescent="0.2">
      <c r="A51" s="29">
        <v>47</v>
      </c>
      <c r="B51" s="8" t="s">
        <v>72</v>
      </c>
      <c r="C51" s="9" t="s">
        <v>73</v>
      </c>
      <c r="D51" s="9">
        <v>12</v>
      </c>
      <c r="E51" s="11">
        <v>31.66</v>
      </c>
      <c r="F51" s="11">
        <v>49.9</v>
      </c>
      <c r="G51" s="11">
        <f t="shared" si="0"/>
        <v>40.78</v>
      </c>
      <c r="H51" s="12"/>
      <c r="I51" s="30" t="s">
        <v>36</v>
      </c>
    </row>
    <row r="52" spans="1:9" ht="30" x14ac:dyDescent="0.2">
      <c r="A52" s="29">
        <v>48</v>
      </c>
      <c r="B52" s="8" t="s">
        <v>74</v>
      </c>
      <c r="C52" s="9" t="s">
        <v>11</v>
      </c>
      <c r="D52" s="9">
        <v>24</v>
      </c>
      <c r="E52" s="11">
        <v>12.76</v>
      </c>
      <c r="F52" s="11" t="s">
        <v>12</v>
      </c>
      <c r="G52" s="11">
        <f t="shared" si="0"/>
        <v>12.76</v>
      </c>
      <c r="H52" s="12"/>
      <c r="I52" s="30" t="s">
        <v>34</v>
      </c>
    </row>
    <row r="53" spans="1:9" ht="30" x14ac:dyDescent="0.2">
      <c r="A53" s="29">
        <v>49</v>
      </c>
      <c r="B53" s="8" t="s">
        <v>75</v>
      </c>
      <c r="C53" s="9" t="s">
        <v>22</v>
      </c>
      <c r="D53" s="9">
        <v>24</v>
      </c>
      <c r="E53" s="11">
        <v>38.119999999999997</v>
      </c>
      <c r="F53" s="11" t="s">
        <v>12</v>
      </c>
      <c r="G53" s="11">
        <f t="shared" si="0"/>
        <v>38.119999999999997</v>
      </c>
      <c r="H53" s="12"/>
      <c r="I53" s="30" t="s">
        <v>13</v>
      </c>
    </row>
    <row r="54" spans="1:9" ht="30" x14ac:dyDescent="0.2">
      <c r="A54" s="29">
        <v>50</v>
      </c>
      <c r="B54" s="8" t="s">
        <v>76</v>
      </c>
      <c r="C54" s="9" t="s">
        <v>22</v>
      </c>
      <c r="D54" s="9">
        <v>24</v>
      </c>
      <c r="E54" s="11">
        <v>48.75</v>
      </c>
      <c r="F54" s="11" t="s">
        <v>12</v>
      </c>
      <c r="G54" s="11">
        <f t="shared" si="0"/>
        <v>48.75</v>
      </c>
      <c r="H54" s="12"/>
      <c r="I54" s="30" t="s">
        <v>13</v>
      </c>
    </row>
    <row r="55" spans="1:9" ht="30" x14ac:dyDescent="0.2">
      <c r="A55" s="29">
        <v>51</v>
      </c>
      <c r="B55" s="8" t="s">
        <v>77</v>
      </c>
      <c r="C55" s="9" t="s">
        <v>22</v>
      </c>
      <c r="D55" s="9">
        <v>24</v>
      </c>
      <c r="E55" s="11">
        <v>67.040000000000006</v>
      </c>
      <c r="F55" s="11" t="s">
        <v>12</v>
      </c>
      <c r="G55" s="11">
        <f t="shared" si="0"/>
        <v>67.040000000000006</v>
      </c>
      <c r="H55" s="12"/>
      <c r="I55" s="30" t="s">
        <v>13</v>
      </c>
    </row>
    <row r="56" spans="1:9" ht="15" x14ac:dyDescent="0.2">
      <c r="A56" s="29">
        <v>52</v>
      </c>
      <c r="B56" s="8" t="s">
        <v>78</v>
      </c>
      <c r="C56" s="9" t="s">
        <v>44</v>
      </c>
      <c r="D56" s="9">
        <v>36</v>
      </c>
      <c r="E56" s="11">
        <v>5.38</v>
      </c>
      <c r="F56" s="11" t="s">
        <v>12</v>
      </c>
      <c r="G56" s="11">
        <f t="shared" si="0"/>
        <v>5.38</v>
      </c>
      <c r="H56" s="12"/>
      <c r="I56" s="30" t="s">
        <v>34</v>
      </c>
    </row>
    <row r="57" spans="1:9" ht="15" x14ac:dyDescent="0.2">
      <c r="A57" s="29">
        <v>53</v>
      </c>
      <c r="B57" s="8" t="s">
        <v>79</v>
      </c>
      <c r="C57" s="9" t="s">
        <v>22</v>
      </c>
      <c r="D57" s="9">
        <v>12</v>
      </c>
      <c r="E57" s="11">
        <v>16.29</v>
      </c>
      <c r="F57" s="11" t="s">
        <v>12</v>
      </c>
      <c r="G57" s="11">
        <f t="shared" si="0"/>
        <v>16.29</v>
      </c>
      <c r="H57" s="12"/>
      <c r="I57" s="30" t="s">
        <v>34</v>
      </c>
    </row>
    <row r="58" spans="1:9" ht="60" x14ac:dyDescent="0.2">
      <c r="A58" s="29">
        <v>54</v>
      </c>
      <c r="B58" s="8" t="s">
        <v>80</v>
      </c>
      <c r="C58" s="9" t="s">
        <v>22</v>
      </c>
      <c r="D58" s="9">
        <v>120</v>
      </c>
      <c r="E58" s="11">
        <v>16.41</v>
      </c>
      <c r="F58" s="11" t="s">
        <v>12</v>
      </c>
      <c r="G58" s="11">
        <f t="shared" si="0"/>
        <v>16.41</v>
      </c>
      <c r="H58" s="12"/>
      <c r="I58" s="30" t="s">
        <v>34</v>
      </c>
    </row>
    <row r="59" spans="1:9" ht="30" x14ac:dyDescent="0.2">
      <c r="A59" s="29">
        <v>55</v>
      </c>
      <c r="B59" s="8" t="s">
        <v>81</v>
      </c>
      <c r="C59" s="9" t="s">
        <v>22</v>
      </c>
      <c r="D59" s="9">
        <v>7200</v>
      </c>
      <c r="E59" s="11">
        <v>8.08</v>
      </c>
      <c r="F59" s="11" t="s">
        <v>12</v>
      </c>
      <c r="G59" s="11">
        <f t="shared" si="0"/>
        <v>8.08</v>
      </c>
      <c r="H59" s="12"/>
      <c r="I59" s="30" t="s">
        <v>82</v>
      </c>
    </row>
    <row r="60" spans="1:9" ht="30" x14ac:dyDescent="0.2">
      <c r="A60" s="29">
        <v>56</v>
      </c>
      <c r="B60" s="8" t="s">
        <v>83</v>
      </c>
      <c r="C60" s="9" t="s">
        <v>22</v>
      </c>
      <c r="D60" s="9">
        <v>7200</v>
      </c>
      <c r="E60" s="11">
        <v>7.74</v>
      </c>
      <c r="F60" s="11" t="s">
        <v>12</v>
      </c>
      <c r="G60" s="11">
        <f t="shared" si="0"/>
        <v>7.74</v>
      </c>
      <c r="H60" s="12"/>
      <c r="I60" s="30" t="s">
        <v>82</v>
      </c>
    </row>
    <row r="61" spans="1:9" ht="15" x14ac:dyDescent="0.2">
      <c r="A61" s="29">
        <v>57</v>
      </c>
      <c r="B61" s="8" t="s">
        <v>84</v>
      </c>
      <c r="C61" s="9" t="s">
        <v>22</v>
      </c>
      <c r="D61" s="9">
        <v>12000</v>
      </c>
      <c r="E61" s="11">
        <v>0.27</v>
      </c>
      <c r="F61" s="11" t="s">
        <v>12</v>
      </c>
      <c r="G61" s="11">
        <f t="shared" si="0"/>
        <v>0.27</v>
      </c>
      <c r="H61" s="12"/>
      <c r="I61" s="30" t="s">
        <v>85</v>
      </c>
    </row>
    <row r="62" spans="1:9" ht="15" x14ac:dyDescent="0.2">
      <c r="A62" s="29">
        <v>58</v>
      </c>
      <c r="B62" s="8" t="s">
        <v>86</v>
      </c>
      <c r="C62" s="9" t="s">
        <v>22</v>
      </c>
      <c r="D62" s="9">
        <v>8400</v>
      </c>
      <c r="E62" s="11">
        <v>0.39</v>
      </c>
      <c r="F62" s="11" t="s">
        <v>12</v>
      </c>
      <c r="G62" s="11">
        <f t="shared" si="0"/>
        <v>0.39</v>
      </c>
      <c r="H62" s="12"/>
      <c r="I62" s="30" t="s">
        <v>16</v>
      </c>
    </row>
    <row r="63" spans="1:9" ht="30" x14ac:dyDescent="0.2">
      <c r="A63" s="29">
        <v>59</v>
      </c>
      <c r="B63" s="8" t="s">
        <v>87</v>
      </c>
      <c r="C63" s="9" t="s">
        <v>22</v>
      </c>
      <c r="D63" s="9">
        <v>60</v>
      </c>
      <c r="E63" s="11">
        <v>2.91</v>
      </c>
      <c r="F63" s="11" t="s">
        <v>12</v>
      </c>
      <c r="G63" s="11">
        <f t="shared" si="0"/>
        <v>2.91</v>
      </c>
      <c r="H63" s="12"/>
      <c r="I63" s="30" t="s">
        <v>16</v>
      </c>
    </row>
    <row r="64" spans="1:9" ht="30" x14ac:dyDescent="0.2">
      <c r="A64" s="29">
        <v>60</v>
      </c>
      <c r="B64" s="8" t="s">
        <v>88</v>
      </c>
      <c r="C64" s="9" t="s">
        <v>22</v>
      </c>
      <c r="D64" s="9">
        <v>4</v>
      </c>
      <c r="E64" s="11" t="s">
        <v>12</v>
      </c>
      <c r="F64" s="11">
        <v>37.299999999999997</v>
      </c>
      <c r="G64" s="11">
        <f t="shared" si="0"/>
        <v>37.299999999999997</v>
      </c>
      <c r="H64" s="12"/>
      <c r="I64" s="30" t="s">
        <v>89</v>
      </c>
    </row>
    <row r="65" spans="1:9" ht="15" x14ac:dyDescent="0.2">
      <c r="A65" s="29">
        <v>61</v>
      </c>
      <c r="B65" s="8" t="s">
        <v>90</v>
      </c>
      <c r="C65" s="9" t="s">
        <v>22</v>
      </c>
      <c r="D65" s="9">
        <v>2</v>
      </c>
      <c r="E65" s="11" t="s">
        <v>12</v>
      </c>
      <c r="F65" s="11">
        <v>136.81</v>
      </c>
      <c r="G65" s="11">
        <f t="shared" si="0"/>
        <v>136.81</v>
      </c>
      <c r="H65" s="12"/>
      <c r="I65" s="30" t="s">
        <v>89</v>
      </c>
    </row>
    <row r="66" spans="1:9" ht="15" x14ac:dyDescent="0.2">
      <c r="A66" s="29">
        <v>62</v>
      </c>
      <c r="B66" s="8" t="s">
        <v>91</v>
      </c>
      <c r="C66" s="9" t="s">
        <v>22</v>
      </c>
      <c r="D66" s="9">
        <v>2</v>
      </c>
      <c r="E66" s="11" t="s">
        <v>12</v>
      </c>
      <c r="F66" s="11">
        <v>200.05</v>
      </c>
      <c r="G66" s="11">
        <f t="shared" si="0"/>
        <v>200.05</v>
      </c>
      <c r="H66" s="12"/>
      <c r="I66" s="30" t="s">
        <v>89</v>
      </c>
    </row>
    <row r="67" spans="1:9" ht="15" x14ac:dyDescent="0.2">
      <c r="A67" s="29">
        <v>63</v>
      </c>
      <c r="B67" s="8" t="s">
        <v>92</v>
      </c>
      <c r="C67" s="9" t="s">
        <v>22</v>
      </c>
      <c r="D67" s="9">
        <v>240</v>
      </c>
      <c r="E67" s="11">
        <v>5.69</v>
      </c>
      <c r="F67" s="11" t="s">
        <v>12</v>
      </c>
      <c r="G67" s="11">
        <f t="shared" si="0"/>
        <v>5.69</v>
      </c>
      <c r="H67" s="12"/>
      <c r="I67" s="30" t="s">
        <v>13</v>
      </c>
    </row>
    <row r="68" spans="1:9" ht="45" x14ac:dyDescent="0.2">
      <c r="A68" s="29">
        <v>64</v>
      </c>
      <c r="B68" s="8" t="s">
        <v>93</v>
      </c>
      <c r="C68" s="9" t="s">
        <v>22</v>
      </c>
      <c r="D68" s="9">
        <v>240</v>
      </c>
      <c r="E68" s="11">
        <v>15.75</v>
      </c>
      <c r="F68" s="11">
        <v>14.28</v>
      </c>
      <c r="G68" s="11">
        <f t="shared" si="0"/>
        <v>15.015000000000001</v>
      </c>
      <c r="H68" s="12"/>
      <c r="I68" s="30" t="s">
        <v>94</v>
      </c>
    </row>
    <row r="69" spans="1:9" ht="30" x14ac:dyDescent="0.2">
      <c r="A69" s="29">
        <v>65</v>
      </c>
      <c r="B69" s="8" t="s">
        <v>95</v>
      </c>
      <c r="C69" s="9" t="s">
        <v>22</v>
      </c>
      <c r="D69" s="9">
        <v>12</v>
      </c>
      <c r="E69" s="11">
        <v>10.96</v>
      </c>
      <c r="F69" s="11" t="s">
        <v>12</v>
      </c>
      <c r="G69" s="11">
        <f t="shared" si="0"/>
        <v>10.96</v>
      </c>
      <c r="H69" s="12"/>
      <c r="I69" s="30" t="s">
        <v>34</v>
      </c>
    </row>
    <row r="70" spans="1:9" ht="30" x14ac:dyDescent="0.2">
      <c r="A70" s="29">
        <v>66</v>
      </c>
      <c r="B70" s="8" t="s">
        <v>96</v>
      </c>
      <c r="C70" s="9" t="s">
        <v>22</v>
      </c>
      <c r="D70" s="9">
        <v>12</v>
      </c>
      <c r="E70" s="11">
        <v>6.29</v>
      </c>
      <c r="F70" s="11" t="s">
        <v>12</v>
      </c>
      <c r="G70" s="11">
        <f t="shared" ref="G70:G71" si="1">AVERAGE(E70,F70)</f>
        <v>6.29</v>
      </c>
      <c r="H70" s="12"/>
      <c r="I70" s="30" t="s">
        <v>34</v>
      </c>
    </row>
    <row r="71" spans="1:9" ht="15" x14ac:dyDescent="0.2">
      <c r="A71" s="29">
        <v>67</v>
      </c>
      <c r="B71" s="8" t="s">
        <v>97</v>
      </c>
      <c r="C71" s="9" t="s">
        <v>15</v>
      </c>
      <c r="D71" s="9">
        <v>60</v>
      </c>
      <c r="E71" s="11">
        <v>6.47</v>
      </c>
      <c r="F71" s="11" t="s">
        <v>12</v>
      </c>
      <c r="G71" s="11">
        <f t="shared" si="1"/>
        <v>6.47</v>
      </c>
      <c r="H71" s="12"/>
      <c r="I71" s="30" t="s">
        <v>34</v>
      </c>
    </row>
    <row r="72" spans="1:9" ht="18" customHeight="1" thickBot="1" x14ac:dyDescent="0.25">
      <c r="A72" s="70" t="s">
        <v>98</v>
      </c>
      <c r="B72" s="71"/>
      <c r="C72" s="71"/>
      <c r="D72" s="71"/>
      <c r="E72" s="71"/>
      <c r="F72" s="71"/>
      <c r="G72" s="71"/>
      <c r="H72" s="31"/>
      <c r="I72" s="32"/>
    </row>
  </sheetData>
  <mergeCells count="2">
    <mergeCell ref="A72:G72"/>
    <mergeCell ref="A3:I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AC445-9A9E-4FDD-9125-77FA892F7A6B}">
  <dimension ref="A1:J72"/>
  <sheetViews>
    <sheetView topLeftCell="B1" workbookViewId="0">
      <selection activeCell="K9" sqref="K9"/>
    </sheetView>
  </sheetViews>
  <sheetFormatPr defaultRowHeight="15" x14ac:dyDescent="0.2"/>
  <cols>
    <col min="1" max="1" width="10.7109375" style="18" customWidth="1"/>
    <col min="2" max="2" width="63.5703125" style="18" customWidth="1"/>
    <col min="3" max="6" width="20.7109375" style="19" customWidth="1"/>
    <col min="7" max="8" width="20.7109375" style="18" customWidth="1"/>
    <col min="9" max="9" width="20.7109375" style="19" customWidth="1"/>
    <col min="10" max="10" width="35.7109375" style="19" customWidth="1"/>
    <col min="11" max="16384" width="9.140625" style="6"/>
  </cols>
  <sheetData>
    <row r="1" spans="1:10" x14ac:dyDescent="0.2">
      <c r="C1" s="18"/>
      <c r="D1" s="18"/>
      <c r="E1" s="18"/>
      <c r="F1" s="18"/>
    </row>
    <row r="2" spans="1:10" ht="15.75" thickBot="1" x14ac:dyDescent="0.25">
      <c r="C2" s="18"/>
      <c r="D2" s="18"/>
      <c r="E2" s="18"/>
      <c r="F2" s="18"/>
    </row>
    <row r="3" spans="1:10" ht="25.5" customHeight="1" x14ac:dyDescent="0.2">
      <c r="A3" s="77" t="s">
        <v>99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39" customHeight="1" x14ac:dyDescent="0.2">
      <c r="A4" s="33" t="s">
        <v>1</v>
      </c>
      <c r="B4" s="25" t="s">
        <v>100</v>
      </c>
      <c r="C4" s="25" t="s">
        <v>101</v>
      </c>
      <c r="D4" s="25" t="s">
        <v>102</v>
      </c>
      <c r="E4" s="25" t="s">
        <v>5</v>
      </c>
      <c r="F4" s="25" t="s">
        <v>6</v>
      </c>
      <c r="G4" s="25" t="s">
        <v>7</v>
      </c>
      <c r="H4" s="25" t="s">
        <v>8</v>
      </c>
      <c r="I4" s="26" t="s">
        <v>103</v>
      </c>
      <c r="J4" s="28" t="s">
        <v>104</v>
      </c>
    </row>
    <row r="5" spans="1:10" ht="132" customHeight="1" x14ac:dyDescent="0.2">
      <c r="A5" s="34">
        <v>1</v>
      </c>
      <c r="B5" s="21" t="s">
        <v>105</v>
      </c>
      <c r="C5" s="21">
        <v>4</v>
      </c>
      <c r="D5" s="22"/>
      <c r="E5" s="23">
        <v>660.9</v>
      </c>
      <c r="F5" s="23">
        <v>1855.99</v>
      </c>
      <c r="G5" s="23">
        <f>AVERAGE(E5,F5)</f>
        <v>1258.4449999999999</v>
      </c>
      <c r="H5" s="23">
        <f>C5*G5</f>
        <v>5033.78</v>
      </c>
      <c r="I5" s="24"/>
      <c r="J5" s="30" t="s">
        <v>106</v>
      </c>
    </row>
    <row r="6" spans="1:10" ht="46.5" customHeight="1" x14ac:dyDescent="0.2">
      <c r="A6" s="34">
        <v>2</v>
      </c>
      <c r="B6" s="21" t="s">
        <v>107</v>
      </c>
      <c r="C6" s="21">
        <v>8</v>
      </c>
      <c r="D6" s="22"/>
      <c r="E6" s="23">
        <v>1510</v>
      </c>
      <c r="F6" s="23">
        <v>777.4</v>
      </c>
      <c r="G6" s="23">
        <f t="shared" ref="G6:G17" si="0">AVERAGE(E6,F6)</f>
        <v>1143.7</v>
      </c>
      <c r="H6" s="23">
        <f t="shared" ref="H6:H17" si="1">C6*G6</f>
        <v>9149.6</v>
      </c>
      <c r="I6" s="24"/>
      <c r="J6" s="39" t="s">
        <v>36</v>
      </c>
    </row>
    <row r="7" spans="1:10" ht="46.5" customHeight="1" x14ac:dyDescent="0.2">
      <c r="A7" s="34">
        <v>3</v>
      </c>
      <c r="B7" s="21" t="s">
        <v>108</v>
      </c>
      <c r="C7" s="21">
        <v>2</v>
      </c>
      <c r="D7" s="22"/>
      <c r="E7" s="23">
        <v>2579.25</v>
      </c>
      <c r="F7" s="23" t="s">
        <v>12</v>
      </c>
      <c r="G7" s="23">
        <f t="shared" si="0"/>
        <v>2579.25</v>
      </c>
      <c r="H7" s="23">
        <f t="shared" si="1"/>
        <v>5158.5</v>
      </c>
      <c r="I7" s="24"/>
      <c r="J7" s="30" t="s">
        <v>109</v>
      </c>
    </row>
    <row r="8" spans="1:10" ht="46.5" customHeight="1" x14ac:dyDescent="0.2">
      <c r="A8" s="34">
        <v>4</v>
      </c>
      <c r="B8" s="21" t="s">
        <v>110</v>
      </c>
      <c r="C8" s="21">
        <v>2</v>
      </c>
      <c r="D8" s="22"/>
      <c r="E8" s="23">
        <v>4031.95</v>
      </c>
      <c r="F8" s="23">
        <v>3355</v>
      </c>
      <c r="G8" s="23">
        <f t="shared" si="0"/>
        <v>3693.4749999999999</v>
      </c>
      <c r="H8" s="23">
        <f t="shared" si="1"/>
        <v>7386.95</v>
      </c>
      <c r="I8" s="24"/>
      <c r="J8" s="30" t="s">
        <v>94</v>
      </c>
    </row>
    <row r="9" spans="1:10" ht="46.5" customHeight="1" x14ac:dyDescent="0.2">
      <c r="A9" s="34">
        <v>5</v>
      </c>
      <c r="B9" s="21" t="s">
        <v>111</v>
      </c>
      <c r="C9" s="21">
        <v>2</v>
      </c>
      <c r="D9" s="22"/>
      <c r="E9" s="23">
        <v>205.08</v>
      </c>
      <c r="F9" s="23" t="s">
        <v>12</v>
      </c>
      <c r="G9" s="23">
        <f t="shared" si="0"/>
        <v>205.08</v>
      </c>
      <c r="H9" s="23">
        <f t="shared" si="1"/>
        <v>410.16</v>
      </c>
      <c r="I9" s="24"/>
      <c r="J9" s="30" t="s">
        <v>18</v>
      </c>
    </row>
    <row r="10" spans="1:10" ht="46.5" customHeight="1" x14ac:dyDescent="0.2">
      <c r="A10" s="34">
        <v>6</v>
      </c>
      <c r="B10" s="21" t="s">
        <v>112</v>
      </c>
      <c r="C10" s="21">
        <v>2</v>
      </c>
      <c r="D10" s="22"/>
      <c r="E10" s="23">
        <v>121.43</v>
      </c>
      <c r="F10" s="23" t="s">
        <v>12</v>
      </c>
      <c r="G10" s="23">
        <f t="shared" si="0"/>
        <v>121.43</v>
      </c>
      <c r="H10" s="23">
        <f t="shared" si="1"/>
        <v>242.86</v>
      </c>
      <c r="I10" s="24"/>
      <c r="J10" s="30" t="s">
        <v>18</v>
      </c>
    </row>
    <row r="11" spans="1:10" ht="46.5" customHeight="1" x14ac:dyDescent="0.2">
      <c r="A11" s="34">
        <v>7</v>
      </c>
      <c r="B11" s="21" t="s">
        <v>113</v>
      </c>
      <c r="C11" s="21">
        <v>2</v>
      </c>
      <c r="D11" s="22"/>
      <c r="E11" s="23">
        <v>226</v>
      </c>
      <c r="F11" s="23">
        <v>248.62</v>
      </c>
      <c r="G11" s="23">
        <f t="shared" si="0"/>
        <v>237.31</v>
      </c>
      <c r="H11" s="23">
        <f t="shared" si="1"/>
        <v>474.62</v>
      </c>
      <c r="I11" s="24"/>
      <c r="J11" s="30" t="s">
        <v>114</v>
      </c>
    </row>
    <row r="12" spans="1:10" ht="46.5" customHeight="1" x14ac:dyDescent="0.2">
      <c r="A12" s="34">
        <v>8</v>
      </c>
      <c r="B12" s="21" t="s">
        <v>115</v>
      </c>
      <c r="C12" s="21">
        <v>12</v>
      </c>
      <c r="D12" s="22"/>
      <c r="E12" s="23">
        <v>309</v>
      </c>
      <c r="F12" s="23">
        <v>154.37</v>
      </c>
      <c r="G12" s="23">
        <f t="shared" si="0"/>
        <v>231.685</v>
      </c>
      <c r="H12" s="23">
        <f t="shared" si="1"/>
        <v>2780.2200000000003</v>
      </c>
      <c r="I12" s="24"/>
      <c r="J12" s="30" t="s">
        <v>36</v>
      </c>
    </row>
    <row r="13" spans="1:10" ht="46.5" customHeight="1" x14ac:dyDescent="0.2">
      <c r="A13" s="34">
        <v>9</v>
      </c>
      <c r="B13" s="21" t="s">
        <v>116</v>
      </c>
      <c r="C13" s="21">
        <v>2</v>
      </c>
      <c r="D13" s="22"/>
      <c r="E13" s="23">
        <v>2010</v>
      </c>
      <c r="F13" s="23">
        <v>1844.45</v>
      </c>
      <c r="G13" s="23">
        <f t="shared" si="0"/>
        <v>1927.2249999999999</v>
      </c>
      <c r="H13" s="23">
        <f t="shared" si="1"/>
        <v>3854.45</v>
      </c>
      <c r="I13" s="24"/>
      <c r="J13" s="30" t="s">
        <v>117</v>
      </c>
    </row>
    <row r="14" spans="1:10" ht="90.75" customHeight="1" x14ac:dyDescent="0.2">
      <c r="A14" s="34">
        <v>10</v>
      </c>
      <c r="B14" s="21" t="s">
        <v>118</v>
      </c>
      <c r="C14" s="21">
        <v>1</v>
      </c>
      <c r="D14" s="22"/>
      <c r="E14" s="23">
        <v>2365</v>
      </c>
      <c r="F14" s="23">
        <v>1441</v>
      </c>
      <c r="G14" s="23">
        <f t="shared" si="0"/>
        <v>1903</v>
      </c>
      <c r="H14" s="23">
        <f t="shared" si="1"/>
        <v>1903</v>
      </c>
      <c r="I14" s="24"/>
      <c r="J14" s="30" t="s">
        <v>119</v>
      </c>
    </row>
    <row r="15" spans="1:10" ht="46.5" customHeight="1" x14ac:dyDescent="0.2">
      <c r="A15" s="34">
        <v>11</v>
      </c>
      <c r="B15" s="21" t="s">
        <v>120</v>
      </c>
      <c r="C15" s="21">
        <v>1</v>
      </c>
      <c r="D15" s="22"/>
      <c r="E15" s="23">
        <v>17516.669999999998</v>
      </c>
      <c r="F15" s="23" t="s">
        <v>12</v>
      </c>
      <c r="G15" s="23">
        <f t="shared" si="0"/>
        <v>17516.669999999998</v>
      </c>
      <c r="H15" s="23">
        <f t="shared" si="1"/>
        <v>17516.669999999998</v>
      </c>
      <c r="I15" s="24"/>
      <c r="J15" s="30" t="s">
        <v>121</v>
      </c>
    </row>
    <row r="16" spans="1:10" ht="89.25" customHeight="1" x14ac:dyDescent="0.2">
      <c r="A16" s="34">
        <v>12</v>
      </c>
      <c r="B16" s="21" t="s">
        <v>122</v>
      </c>
      <c r="C16" s="21">
        <v>2</v>
      </c>
      <c r="D16" s="22"/>
      <c r="E16" s="23">
        <f>1.86</f>
        <v>1.86</v>
      </c>
      <c r="F16" s="23" t="s">
        <v>12</v>
      </c>
      <c r="G16" s="23">
        <f t="shared" si="0"/>
        <v>1.86</v>
      </c>
      <c r="H16" s="23">
        <f t="shared" si="1"/>
        <v>3.72</v>
      </c>
      <c r="I16" s="24"/>
      <c r="J16" s="30" t="s">
        <v>123</v>
      </c>
    </row>
    <row r="17" spans="1:10" ht="46.5" customHeight="1" x14ac:dyDescent="0.2">
      <c r="A17" s="34">
        <v>13</v>
      </c>
      <c r="B17" s="21" t="s">
        <v>124</v>
      </c>
      <c r="C17" s="21">
        <v>30</v>
      </c>
      <c r="D17" s="22"/>
      <c r="E17" s="23">
        <v>33.61</v>
      </c>
      <c r="F17" s="23" t="s">
        <v>12</v>
      </c>
      <c r="G17" s="23">
        <f t="shared" si="0"/>
        <v>33.61</v>
      </c>
      <c r="H17" s="23">
        <f t="shared" si="1"/>
        <v>1008.3</v>
      </c>
      <c r="I17" s="24"/>
      <c r="J17" s="30" t="s">
        <v>85</v>
      </c>
    </row>
    <row r="18" spans="1:10" ht="18" customHeight="1" thickBot="1" x14ac:dyDescent="0.25">
      <c r="A18" s="75" t="s">
        <v>98</v>
      </c>
      <c r="B18" s="76"/>
      <c r="C18" s="76"/>
      <c r="D18" s="76"/>
      <c r="E18" s="76"/>
      <c r="F18" s="76"/>
      <c r="G18" s="76"/>
      <c r="H18" s="76"/>
      <c r="I18" s="36"/>
      <c r="J18" s="37"/>
    </row>
    <row r="19" spans="1:10" x14ac:dyDescent="0.2">
      <c r="C19" s="18"/>
    </row>
    <row r="20" spans="1:10" x14ac:dyDescent="0.2">
      <c r="C20" s="18"/>
    </row>
    <row r="21" spans="1:10" x14ac:dyDescent="0.2">
      <c r="C21" s="18"/>
    </row>
    <row r="22" spans="1:10" x14ac:dyDescent="0.2">
      <c r="C22" s="18"/>
    </row>
    <row r="23" spans="1:10" x14ac:dyDescent="0.2">
      <c r="C23" s="18"/>
    </row>
    <row r="24" spans="1:10" x14ac:dyDescent="0.2">
      <c r="C24" s="18"/>
    </row>
    <row r="25" spans="1:10" x14ac:dyDescent="0.2">
      <c r="C25" s="18"/>
    </row>
    <row r="26" spans="1:10" x14ac:dyDescent="0.2">
      <c r="C26" s="18"/>
    </row>
    <row r="27" spans="1:10" x14ac:dyDescent="0.2">
      <c r="C27" s="18"/>
    </row>
    <row r="28" spans="1:10" x14ac:dyDescent="0.2">
      <c r="C28" s="18"/>
    </row>
    <row r="29" spans="1:10" x14ac:dyDescent="0.2">
      <c r="C29" s="18"/>
    </row>
    <row r="30" spans="1:10" x14ac:dyDescent="0.2">
      <c r="C30" s="18"/>
    </row>
    <row r="31" spans="1:10" x14ac:dyDescent="0.2">
      <c r="C31" s="18"/>
    </row>
    <row r="32" spans="1:10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x14ac:dyDescent="0.2">
      <c r="C42" s="18"/>
    </row>
    <row r="43" spans="3:3" x14ac:dyDescent="0.2">
      <c r="C43" s="18"/>
    </row>
    <row r="44" spans="3:3" x14ac:dyDescent="0.2">
      <c r="C44" s="18"/>
    </row>
    <row r="45" spans="3:3" x14ac:dyDescent="0.2">
      <c r="C45" s="18"/>
    </row>
    <row r="46" spans="3:3" x14ac:dyDescent="0.2">
      <c r="C46" s="18"/>
    </row>
    <row r="47" spans="3:3" x14ac:dyDescent="0.2">
      <c r="C47" s="18"/>
    </row>
    <row r="48" spans="3:3" x14ac:dyDescent="0.2">
      <c r="C48" s="18"/>
    </row>
    <row r="49" spans="3:3" x14ac:dyDescent="0.2">
      <c r="C49" s="18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</sheetData>
  <mergeCells count="2">
    <mergeCell ref="A18:H18"/>
    <mergeCell ref="A3:J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EA5F-C540-4A60-A8B9-40DA5C1CA740}">
  <dimension ref="A2:I23"/>
  <sheetViews>
    <sheetView topLeftCell="A3" workbookViewId="0">
      <selection activeCell="L7" sqref="L7"/>
    </sheetView>
  </sheetViews>
  <sheetFormatPr defaultRowHeight="15" x14ac:dyDescent="0.2"/>
  <cols>
    <col min="1" max="1" width="10.7109375" style="18" customWidth="1"/>
    <col min="2" max="2" width="63.5703125" style="18" customWidth="1"/>
    <col min="3" max="3" width="15.7109375" style="18" customWidth="1"/>
    <col min="4" max="8" width="20.7109375" style="18" customWidth="1"/>
    <col min="9" max="9" width="35.7109375" style="18" customWidth="1"/>
    <col min="10" max="16384" width="9.140625" style="5"/>
  </cols>
  <sheetData>
    <row r="2" spans="1:9" ht="15.75" thickBot="1" x14ac:dyDescent="0.25"/>
    <row r="3" spans="1:9" ht="25.5" customHeight="1" x14ac:dyDescent="0.2">
      <c r="A3" s="77" t="s">
        <v>125</v>
      </c>
      <c r="B3" s="78"/>
      <c r="C3" s="78"/>
      <c r="D3" s="78"/>
      <c r="E3" s="78"/>
      <c r="F3" s="78"/>
      <c r="G3" s="78"/>
      <c r="H3" s="78"/>
      <c r="I3" s="79"/>
    </row>
    <row r="4" spans="1:9" ht="39" customHeight="1" x14ac:dyDescent="0.2">
      <c r="A4" s="33" t="s">
        <v>1</v>
      </c>
      <c r="B4" s="25" t="s">
        <v>2</v>
      </c>
      <c r="C4" s="25" t="s">
        <v>22</v>
      </c>
      <c r="D4" s="25" t="s">
        <v>4</v>
      </c>
      <c r="E4" s="25" t="s">
        <v>5</v>
      </c>
      <c r="F4" s="25" t="s">
        <v>6</v>
      </c>
      <c r="G4" s="25" t="s">
        <v>7</v>
      </c>
      <c r="H4" s="25" t="s">
        <v>8</v>
      </c>
      <c r="I4" s="28" t="s">
        <v>126</v>
      </c>
    </row>
    <row r="5" spans="1:9" ht="33.75" customHeight="1" x14ac:dyDescent="0.2">
      <c r="A5" s="34">
        <v>1</v>
      </c>
      <c r="B5" s="21" t="s">
        <v>127</v>
      </c>
      <c r="C5" s="21" t="s">
        <v>22</v>
      </c>
      <c r="D5" s="21">
        <v>2</v>
      </c>
      <c r="E5" s="23">
        <v>6.98</v>
      </c>
      <c r="F5" s="23" t="s">
        <v>12</v>
      </c>
      <c r="G5" s="23">
        <f>AVERAGE(E5,F5)</f>
        <v>6.98</v>
      </c>
      <c r="H5" s="23"/>
      <c r="I5" s="38" t="s">
        <v>128</v>
      </c>
    </row>
    <row r="6" spans="1:9" ht="33.75" customHeight="1" x14ac:dyDescent="0.2">
      <c r="A6" s="34">
        <v>2</v>
      </c>
      <c r="B6" s="21" t="s">
        <v>129</v>
      </c>
      <c r="C6" s="21" t="s">
        <v>22</v>
      </c>
      <c r="D6" s="21">
        <v>4</v>
      </c>
      <c r="E6" s="23">
        <v>2.15</v>
      </c>
      <c r="F6" s="23" t="s">
        <v>12</v>
      </c>
      <c r="G6" s="23">
        <f t="shared" ref="G6:G22" si="0">AVERAGE(E6,F6)</f>
        <v>2.15</v>
      </c>
      <c r="H6" s="23"/>
      <c r="I6" s="38" t="s">
        <v>18</v>
      </c>
    </row>
    <row r="7" spans="1:9" ht="33.75" customHeight="1" x14ac:dyDescent="0.2">
      <c r="A7" s="34">
        <v>3</v>
      </c>
      <c r="B7" s="21" t="s">
        <v>130</v>
      </c>
      <c r="C7" s="21" t="s">
        <v>22</v>
      </c>
      <c r="D7" s="21">
        <v>2</v>
      </c>
      <c r="E7" s="23">
        <v>5.56</v>
      </c>
      <c r="F7" s="23" t="s">
        <v>12</v>
      </c>
      <c r="G7" s="23">
        <f t="shared" si="0"/>
        <v>5.56</v>
      </c>
      <c r="H7" s="23"/>
      <c r="I7" s="38" t="s">
        <v>34</v>
      </c>
    </row>
    <row r="8" spans="1:9" ht="33.75" customHeight="1" x14ac:dyDescent="0.2">
      <c r="A8" s="34">
        <v>4</v>
      </c>
      <c r="B8" s="21" t="s">
        <v>131</v>
      </c>
      <c r="C8" s="21" t="s">
        <v>22</v>
      </c>
      <c r="D8" s="21">
        <v>2</v>
      </c>
      <c r="E8" s="23" t="s">
        <v>12</v>
      </c>
      <c r="F8" s="23">
        <f>AVERAGE(29.9,29.9,31.01,21.48)</f>
        <v>28.072500000000002</v>
      </c>
      <c r="G8" s="23">
        <f t="shared" si="0"/>
        <v>28.072500000000002</v>
      </c>
      <c r="H8" s="23"/>
      <c r="I8" s="38" t="s">
        <v>132</v>
      </c>
    </row>
    <row r="9" spans="1:9" ht="78" customHeight="1" x14ac:dyDescent="0.2">
      <c r="A9" s="34">
        <v>5</v>
      </c>
      <c r="B9" s="21" t="s">
        <v>133</v>
      </c>
      <c r="C9" s="21" t="s">
        <v>22</v>
      </c>
      <c r="D9" s="21">
        <v>2</v>
      </c>
      <c r="E9" s="23">
        <v>160.47</v>
      </c>
      <c r="F9" s="23" t="s">
        <v>12</v>
      </c>
      <c r="G9" s="23">
        <f t="shared" si="0"/>
        <v>160.47</v>
      </c>
      <c r="H9" s="23"/>
      <c r="I9" s="39" t="s">
        <v>134</v>
      </c>
    </row>
    <row r="10" spans="1:9" ht="70.5" customHeight="1" x14ac:dyDescent="0.2">
      <c r="A10" s="34">
        <v>6</v>
      </c>
      <c r="B10" s="21" t="s">
        <v>135</v>
      </c>
      <c r="C10" s="21" t="s">
        <v>22</v>
      </c>
      <c r="D10" s="21">
        <v>2</v>
      </c>
      <c r="E10" s="23">
        <v>3.17</v>
      </c>
      <c r="F10" s="23" t="s">
        <v>12</v>
      </c>
      <c r="G10" s="23">
        <f t="shared" si="0"/>
        <v>3.17</v>
      </c>
      <c r="H10" s="23"/>
      <c r="I10" s="39" t="s">
        <v>136</v>
      </c>
    </row>
    <row r="11" spans="1:9" ht="33.75" customHeight="1" x14ac:dyDescent="0.2">
      <c r="A11" s="34">
        <v>7</v>
      </c>
      <c r="B11" s="21" t="s">
        <v>137</v>
      </c>
      <c r="C11" s="21" t="s">
        <v>22</v>
      </c>
      <c r="D11" s="21">
        <v>4</v>
      </c>
      <c r="E11" s="23">
        <v>29.35</v>
      </c>
      <c r="F11" s="23">
        <f>AVERAGE(21.99,24.99)</f>
        <v>23.49</v>
      </c>
      <c r="G11" s="23">
        <f t="shared" si="0"/>
        <v>26.42</v>
      </c>
      <c r="H11" s="23"/>
      <c r="I11" s="39" t="s">
        <v>114</v>
      </c>
    </row>
    <row r="12" spans="1:9" ht="33.75" customHeight="1" x14ac:dyDescent="0.2">
      <c r="A12" s="34">
        <v>8</v>
      </c>
      <c r="B12" s="21" t="s">
        <v>138</v>
      </c>
      <c r="C12" s="21" t="s">
        <v>15</v>
      </c>
      <c r="D12" s="21">
        <v>240</v>
      </c>
      <c r="E12" s="23">
        <v>6.57</v>
      </c>
      <c r="F12" s="23" t="s">
        <v>12</v>
      </c>
      <c r="G12" s="23">
        <f t="shared" si="0"/>
        <v>6.57</v>
      </c>
      <c r="H12" s="23"/>
      <c r="I12" s="38" t="s">
        <v>18</v>
      </c>
    </row>
    <row r="13" spans="1:9" ht="68.25" customHeight="1" x14ac:dyDescent="0.2">
      <c r="A13" s="34">
        <v>9</v>
      </c>
      <c r="B13" s="21" t="s">
        <v>139</v>
      </c>
      <c r="C13" s="21" t="s">
        <v>15</v>
      </c>
      <c r="D13" s="21">
        <v>2</v>
      </c>
      <c r="E13" s="23">
        <v>556</v>
      </c>
      <c r="F13" s="23">
        <f>AVERAGE(459,316)</f>
        <v>387.5</v>
      </c>
      <c r="G13" s="23">
        <f t="shared" si="0"/>
        <v>471.75</v>
      </c>
      <c r="H13" s="23"/>
      <c r="I13" s="39" t="s">
        <v>140</v>
      </c>
    </row>
    <row r="14" spans="1:9" ht="33.75" customHeight="1" x14ac:dyDescent="0.2">
      <c r="A14" s="34">
        <v>10</v>
      </c>
      <c r="B14" s="21" t="s">
        <v>141</v>
      </c>
      <c r="C14" s="21" t="s">
        <v>142</v>
      </c>
      <c r="D14" s="21">
        <v>100</v>
      </c>
      <c r="E14" s="23">
        <v>7.19</v>
      </c>
      <c r="F14" s="23">
        <f>AVERAGE(6.8,10)</f>
        <v>8.4</v>
      </c>
      <c r="G14" s="23">
        <f t="shared" si="0"/>
        <v>7.7949999999999999</v>
      </c>
      <c r="H14" s="23"/>
      <c r="I14" s="39" t="s">
        <v>114</v>
      </c>
    </row>
    <row r="15" spans="1:9" ht="33.75" customHeight="1" x14ac:dyDescent="0.2">
      <c r="A15" s="34">
        <v>11</v>
      </c>
      <c r="B15" s="21" t="s">
        <v>143</v>
      </c>
      <c r="C15" s="21" t="s">
        <v>15</v>
      </c>
      <c r="D15" s="21">
        <v>2</v>
      </c>
      <c r="E15" s="23" t="s">
        <v>12</v>
      </c>
      <c r="F15" s="23">
        <f>AVERAGE(62.99,58.5,61.9)</f>
        <v>61.13</v>
      </c>
      <c r="G15" s="23">
        <f t="shared" si="0"/>
        <v>61.13</v>
      </c>
      <c r="H15" s="23"/>
      <c r="I15" s="38" t="s">
        <v>89</v>
      </c>
    </row>
    <row r="16" spans="1:9" ht="69" customHeight="1" x14ac:dyDescent="0.2">
      <c r="A16" s="34">
        <v>12</v>
      </c>
      <c r="B16" s="21" t="s">
        <v>144</v>
      </c>
      <c r="C16" s="21" t="s">
        <v>142</v>
      </c>
      <c r="D16" s="21">
        <v>2000</v>
      </c>
      <c r="E16" s="23">
        <v>30.65</v>
      </c>
      <c r="F16" s="23">
        <f>AVERAGE(44.54,32,48.99)</f>
        <v>41.843333333333334</v>
      </c>
      <c r="G16" s="23">
        <f t="shared" si="0"/>
        <v>36.24666666666667</v>
      </c>
      <c r="H16" s="23"/>
      <c r="I16" s="39" t="s">
        <v>145</v>
      </c>
    </row>
    <row r="17" spans="1:9" ht="72.75" customHeight="1" x14ac:dyDescent="0.2">
      <c r="A17" s="34">
        <v>13</v>
      </c>
      <c r="B17" s="21" t="s">
        <v>146</v>
      </c>
      <c r="C17" s="21" t="s">
        <v>142</v>
      </c>
      <c r="D17" s="21">
        <v>600</v>
      </c>
      <c r="E17" s="23">
        <v>68</v>
      </c>
      <c r="F17" s="23" t="s">
        <v>12</v>
      </c>
      <c r="G17" s="23">
        <f t="shared" si="0"/>
        <v>68</v>
      </c>
      <c r="H17" s="23"/>
      <c r="I17" s="39" t="s">
        <v>147</v>
      </c>
    </row>
    <row r="18" spans="1:9" ht="57" customHeight="1" x14ac:dyDescent="0.2">
      <c r="A18" s="34">
        <v>14</v>
      </c>
      <c r="B18" s="21" t="s">
        <v>148</v>
      </c>
      <c r="C18" s="21" t="s">
        <v>142</v>
      </c>
      <c r="D18" s="21">
        <v>100</v>
      </c>
      <c r="E18" s="23">
        <v>44.06</v>
      </c>
      <c r="F18" s="23" t="s">
        <v>12</v>
      </c>
      <c r="G18" s="23">
        <f t="shared" si="0"/>
        <v>44.06</v>
      </c>
      <c r="H18" s="23"/>
      <c r="I18" s="39" t="s">
        <v>149</v>
      </c>
    </row>
    <row r="19" spans="1:9" ht="74.25" customHeight="1" x14ac:dyDescent="0.2">
      <c r="A19" s="34">
        <v>15</v>
      </c>
      <c r="B19" s="21" t="s">
        <v>150</v>
      </c>
      <c r="C19" s="21" t="s">
        <v>142</v>
      </c>
      <c r="D19" s="21">
        <v>50</v>
      </c>
      <c r="E19" s="23">
        <v>261.54000000000002</v>
      </c>
      <c r="F19" s="23">
        <f>AVERAGE(250,260.82)</f>
        <v>255.41</v>
      </c>
      <c r="G19" s="23">
        <f t="shared" si="0"/>
        <v>258.47500000000002</v>
      </c>
      <c r="H19" s="23"/>
      <c r="I19" s="39" t="s">
        <v>151</v>
      </c>
    </row>
    <row r="20" spans="1:9" ht="53.25" customHeight="1" x14ac:dyDescent="0.2">
      <c r="A20" s="34">
        <v>16</v>
      </c>
      <c r="B20" s="21" t="s">
        <v>152</v>
      </c>
      <c r="C20" s="21" t="s">
        <v>142</v>
      </c>
      <c r="D20" s="21">
        <v>50</v>
      </c>
      <c r="E20" s="23">
        <v>6.06</v>
      </c>
      <c r="F20" s="23" t="s">
        <v>12</v>
      </c>
      <c r="G20" s="23">
        <f t="shared" si="0"/>
        <v>6.06</v>
      </c>
      <c r="H20" s="23"/>
      <c r="I20" s="39" t="s">
        <v>153</v>
      </c>
    </row>
    <row r="21" spans="1:9" ht="50.25" customHeight="1" x14ac:dyDescent="0.2">
      <c r="A21" s="34">
        <v>17</v>
      </c>
      <c r="B21" s="21" t="s">
        <v>154</v>
      </c>
      <c r="C21" s="21" t="s">
        <v>142</v>
      </c>
      <c r="D21" s="21">
        <v>2</v>
      </c>
      <c r="E21" s="23">
        <v>52.52</v>
      </c>
      <c r="F21" s="23" t="s">
        <v>12</v>
      </c>
      <c r="G21" s="23">
        <f t="shared" si="0"/>
        <v>52.52</v>
      </c>
      <c r="H21" s="23"/>
      <c r="I21" s="39" t="s">
        <v>153</v>
      </c>
    </row>
    <row r="22" spans="1:9" ht="33.75" customHeight="1" x14ac:dyDescent="0.2">
      <c r="A22" s="34">
        <v>18</v>
      </c>
      <c r="B22" s="21" t="s">
        <v>155</v>
      </c>
      <c r="C22" s="21" t="s">
        <v>15</v>
      </c>
      <c r="D22" s="21">
        <v>2</v>
      </c>
      <c r="E22" s="23">
        <v>59.9</v>
      </c>
      <c r="F22" s="23">
        <f>AVERAGE(62.3,54.99,63.95)</f>
        <v>60.413333333333334</v>
      </c>
      <c r="G22" s="23">
        <f t="shared" si="0"/>
        <v>60.156666666666666</v>
      </c>
      <c r="H22" s="23"/>
      <c r="I22" s="39" t="s">
        <v>156</v>
      </c>
    </row>
    <row r="23" spans="1:9" ht="18" customHeight="1" thickBot="1" x14ac:dyDescent="0.25">
      <c r="A23" s="75" t="s">
        <v>98</v>
      </c>
      <c r="B23" s="76"/>
      <c r="C23" s="76"/>
      <c r="D23" s="76"/>
      <c r="E23" s="76"/>
      <c r="F23" s="76"/>
      <c r="G23" s="76"/>
      <c r="H23" s="40"/>
      <c r="I23" s="37"/>
    </row>
  </sheetData>
  <mergeCells count="2">
    <mergeCell ref="A23:G23"/>
    <mergeCell ref="A3:I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9479-E7CE-4D87-A593-3DD412435496}">
  <dimension ref="A2:J32"/>
  <sheetViews>
    <sheetView workbookViewId="0">
      <selection activeCell="G18" sqref="G18"/>
    </sheetView>
  </sheetViews>
  <sheetFormatPr defaultRowHeight="14.25" x14ac:dyDescent="0.2"/>
  <cols>
    <col min="1" max="1" width="10.7109375" customWidth="1"/>
    <col min="2" max="2" width="63.5703125" customWidth="1"/>
    <col min="3" max="9" width="20.7109375" customWidth="1"/>
    <col min="10" max="10" width="35.7109375" style="13" customWidth="1"/>
  </cols>
  <sheetData>
    <row r="2" spans="1:10" ht="15" thickBot="1" x14ac:dyDescent="0.25"/>
    <row r="3" spans="1:10" ht="25.5" customHeight="1" x14ac:dyDescent="0.2">
      <c r="A3" s="77" t="s">
        <v>157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39" customHeight="1" x14ac:dyDescent="0.2">
      <c r="A4" s="33" t="s">
        <v>1</v>
      </c>
      <c r="B4" s="25" t="s">
        <v>100</v>
      </c>
      <c r="C4" s="25" t="s">
        <v>101</v>
      </c>
      <c r="D4" s="25" t="s">
        <v>158</v>
      </c>
      <c r="E4" s="25" t="s">
        <v>5</v>
      </c>
      <c r="F4" s="25" t="s">
        <v>6</v>
      </c>
      <c r="G4" s="25" t="s">
        <v>7</v>
      </c>
      <c r="H4" s="25" t="s">
        <v>159</v>
      </c>
      <c r="I4" s="26" t="s">
        <v>160</v>
      </c>
      <c r="J4" s="28" t="s">
        <v>161</v>
      </c>
    </row>
    <row r="5" spans="1:10" ht="24" customHeight="1" x14ac:dyDescent="0.2">
      <c r="A5" s="34">
        <v>1</v>
      </c>
      <c r="B5" s="41" t="s">
        <v>162</v>
      </c>
      <c r="C5" s="21">
        <v>1</v>
      </c>
      <c r="D5" s="21"/>
      <c r="E5" s="23">
        <v>29.65</v>
      </c>
      <c r="F5" s="23" t="s">
        <v>12</v>
      </c>
      <c r="G5" s="23">
        <f>AVERAGE(E5,F5)</f>
        <v>29.65</v>
      </c>
      <c r="H5" s="23">
        <f>G5*C5</f>
        <v>29.65</v>
      </c>
      <c r="I5" s="42"/>
      <c r="J5" s="39" t="s">
        <v>163</v>
      </c>
    </row>
    <row r="6" spans="1:10" ht="54.75" customHeight="1" x14ac:dyDescent="0.2">
      <c r="A6" s="34">
        <v>2</v>
      </c>
      <c r="B6" s="41" t="s">
        <v>164</v>
      </c>
      <c r="C6" s="21">
        <v>1</v>
      </c>
      <c r="D6" s="21"/>
      <c r="E6" s="23">
        <v>44</v>
      </c>
      <c r="F6" s="23">
        <v>52.21</v>
      </c>
      <c r="G6" s="23">
        <f t="shared" ref="G6:G31" si="0">AVERAGE(E6,F6)</f>
        <v>48.105000000000004</v>
      </c>
      <c r="H6" s="23">
        <f t="shared" ref="H6:H31" si="1">G6*C6</f>
        <v>48.105000000000004</v>
      </c>
      <c r="I6" s="42"/>
      <c r="J6" s="39" t="s">
        <v>165</v>
      </c>
    </row>
    <row r="7" spans="1:10" ht="24" customHeight="1" x14ac:dyDescent="0.2">
      <c r="A7" s="34">
        <v>3</v>
      </c>
      <c r="B7" s="41" t="s">
        <v>166</v>
      </c>
      <c r="C7" s="21">
        <v>1</v>
      </c>
      <c r="D7" s="21"/>
      <c r="E7" s="23">
        <v>66.430000000000007</v>
      </c>
      <c r="F7" s="23" t="s">
        <v>12</v>
      </c>
      <c r="G7" s="23">
        <f t="shared" si="0"/>
        <v>66.430000000000007</v>
      </c>
      <c r="H7" s="23">
        <f t="shared" si="1"/>
        <v>66.430000000000007</v>
      </c>
      <c r="I7" s="42"/>
      <c r="J7" s="39" t="s">
        <v>109</v>
      </c>
    </row>
    <row r="8" spans="1:10" ht="24" customHeight="1" x14ac:dyDescent="0.2">
      <c r="A8" s="34">
        <v>4</v>
      </c>
      <c r="B8" s="41" t="s">
        <v>167</v>
      </c>
      <c r="C8" s="21">
        <v>1</v>
      </c>
      <c r="D8" s="21"/>
      <c r="E8" s="23">
        <v>2091.4</v>
      </c>
      <c r="F8" s="23" t="s">
        <v>12</v>
      </c>
      <c r="G8" s="23">
        <f t="shared" si="0"/>
        <v>2091.4</v>
      </c>
      <c r="H8" s="23">
        <f t="shared" si="1"/>
        <v>2091.4</v>
      </c>
      <c r="I8" s="42"/>
      <c r="J8" s="39" t="s">
        <v>109</v>
      </c>
    </row>
    <row r="9" spans="1:10" ht="39" customHeight="1" x14ac:dyDescent="0.2">
      <c r="A9" s="34">
        <v>5</v>
      </c>
      <c r="B9" s="41" t="s">
        <v>168</v>
      </c>
      <c r="C9" s="21">
        <v>1</v>
      </c>
      <c r="D9" s="21"/>
      <c r="E9" s="23">
        <v>151.62</v>
      </c>
      <c r="F9" s="23" t="s">
        <v>12</v>
      </c>
      <c r="G9" s="23">
        <f t="shared" si="0"/>
        <v>151.62</v>
      </c>
      <c r="H9" s="23">
        <f t="shared" si="1"/>
        <v>151.62</v>
      </c>
      <c r="I9" s="42"/>
      <c r="J9" s="39" t="s">
        <v>163</v>
      </c>
    </row>
    <row r="10" spans="1:10" ht="33" customHeight="1" x14ac:dyDescent="0.2">
      <c r="A10" s="34">
        <v>6</v>
      </c>
      <c r="B10" s="41" t="s">
        <v>169</v>
      </c>
      <c r="C10" s="21">
        <v>1</v>
      </c>
      <c r="D10" s="21"/>
      <c r="E10" s="23">
        <v>94.5</v>
      </c>
      <c r="F10" s="23">
        <v>88.4</v>
      </c>
      <c r="G10" s="23">
        <f t="shared" si="0"/>
        <v>91.45</v>
      </c>
      <c r="H10" s="23">
        <f t="shared" si="1"/>
        <v>91.45</v>
      </c>
      <c r="I10" s="42"/>
      <c r="J10" s="39" t="s">
        <v>165</v>
      </c>
    </row>
    <row r="11" spans="1:10" ht="24" customHeight="1" x14ac:dyDescent="0.2">
      <c r="A11" s="34">
        <v>7</v>
      </c>
      <c r="B11" s="41" t="s">
        <v>170</v>
      </c>
      <c r="C11" s="21">
        <v>1</v>
      </c>
      <c r="D11" s="21"/>
      <c r="E11" s="23">
        <v>49.55</v>
      </c>
      <c r="F11" s="23" t="s">
        <v>12</v>
      </c>
      <c r="G11" s="23">
        <f t="shared" si="0"/>
        <v>49.55</v>
      </c>
      <c r="H11" s="23">
        <f t="shared" si="1"/>
        <v>49.55</v>
      </c>
      <c r="I11" s="42"/>
      <c r="J11" s="39" t="s">
        <v>163</v>
      </c>
    </row>
    <row r="12" spans="1:10" ht="24" customHeight="1" x14ac:dyDescent="0.2">
      <c r="A12" s="34">
        <v>8</v>
      </c>
      <c r="B12" s="41" t="s">
        <v>171</v>
      </c>
      <c r="C12" s="21">
        <v>1</v>
      </c>
      <c r="D12" s="21"/>
      <c r="E12" s="23">
        <v>65.56</v>
      </c>
      <c r="F12" s="23" t="s">
        <v>12</v>
      </c>
      <c r="G12" s="23">
        <f t="shared" si="0"/>
        <v>65.56</v>
      </c>
      <c r="H12" s="23">
        <f t="shared" si="1"/>
        <v>65.56</v>
      </c>
      <c r="I12" s="42"/>
      <c r="J12" s="39" t="s">
        <v>163</v>
      </c>
    </row>
    <row r="13" spans="1:10" ht="36.75" customHeight="1" x14ac:dyDescent="0.2">
      <c r="A13" s="34">
        <v>9</v>
      </c>
      <c r="B13" s="41" t="s">
        <v>172</v>
      </c>
      <c r="C13" s="21">
        <v>1</v>
      </c>
      <c r="D13" s="21"/>
      <c r="E13" s="23">
        <v>6.14</v>
      </c>
      <c r="F13" s="23" t="s">
        <v>12</v>
      </c>
      <c r="G13" s="23">
        <f t="shared" si="0"/>
        <v>6.14</v>
      </c>
      <c r="H13" s="23">
        <f t="shared" si="1"/>
        <v>6.14</v>
      </c>
      <c r="I13" s="42"/>
      <c r="J13" s="39" t="s">
        <v>173</v>
      </c>
    </row>
    <row r="14" spans="1:10" ht="24" customHeight="1" x14ac:dyDescent="0.2">
      <c r="A14" s="34">
        <v>10</v>
      </c>
      <c r="B14" s="41" t="s">
        <v>174</v>
      </c>
      <c r="C14" s="21">
        <v>1</v>
      </c>
      <c r="D14" s="21"/>
      <c r="E14" s="23">
        <v>24.18</v>
      </c>
      <c r="F14" s="23" t="s">
        <v>12</v>
      </c>
      <c r="G14" s="23">
        <f t="shared" si="0"/>
        <v>24.18</v>
      </c>
      <c r="H14" s="23">
        <f t="shared" si="1"/>
        <v>24.18</v>
      </c>
      <c r="I14" s="42"/>
      <c r="J14" s="39" t="s">
        <v>109</v>
      </c>
    </row>
    <row r="15" spans="1:10" ht="42" customHeight="1" x14ac:dyDescent="0.2">
      <c r="A15" s="34">
        <v>11</v>
      </c>
      <c r="B15" s="41" t="s">
        <v>175</v>
      </c>
      <c r="C15" s="21">
        <v>1</v>
      </c>
      <c r="D15" s="21"/>
      <c r="E15" s="23">
        <v>168</v>
      </c>
      <c r="F15" s="23" t="s">
        <v>12</v>
      </c>
      <c r="G15" s="23">
        <f t="shared" si="0"/>
        <v>168</v>
      </c>
      <c r="H15" s="23">
        <f t="shared" si="1"/>
        <v>168</v>
      </c>
      <c r="I15" s="42"/>
      <c r="J15" s="39" t="s">
        <v>109</v>
      </c>
    </row>
    <row r="16" spans="1:10" ht="24" customHeight="1" x14ac:dyDescent="0.2">
      <c r="A16" s="34">
        <v>12</v>
      </c>
      <c r="B16" s="41" t="s">
        <v>176</v>
      </c>
      <c r="C16" s="21">
        <v>1</v>
      </c>
      <c r="D16" s="21"/>
      <c r="E16" s="23">
        <v>11.37</v>
      </c>
      <c r="F16" s="23" t="s">
        <v>12</v>
      </c>
      <c r="G16" s="23">
        <f t="shared" si="0"/>
        <v>11.37</v>
      </c>
      <c r="H16" s="23">
        <f t="shared" si="1"/>
        <v>11.37</v>
      </c>
      <c r="I16" s="42"/>
      <c r="J16" s="39" t="s">
        <v>173</v>
      </c>
    </row>
    <row r="17" spans="1:10" ht="24" customHeight="1" x14ac:dyDescent="0.2">
      <c r="A17" s="34">
        <v>13</v>
      </c>
      <c r="B17" s="41" t="s">
        <v>177</v>
      </c>
      <c r="C17" s="21">
        <v>1</v>
      </c>
      <c r="D17" s="21"/>
      <c r="E17" s="23">
        <v>17.75</v>
      </c>
      <c r="F17" s="23" t="s">
        <v>12</v>
      </c>
      <c r="G17" s="23">
        <f t="shared" si="0"/>
        <v>17.75</v>
      </c>
      <c r="H17" s="23">
        <f t="shared" si="1"/>
        <v>17.75</v>
      </c>
      <c r="I17" s="42"/>
      <c r="J17" s="39" t="s">
        <v>163</v>
      </c>
    </row>
    <row r="18" spans="1:10" ht="24" customHeight="1" x14ac:dyDescent="0.2">
      <c r="A18" s="34">
        <v>14</v>
      </c>
      <c r="B18" s="41" t="s">
        <v>178</v>
      </c>
      <c r="C18" s="21">
        <v>2</v>
      </c>
      <c r="D18" s="21"/>
      <c r="E18" s="23">
        <v>16.23</v>
      </c>
      <c r="F18" s="23" t="s">
        <v>12</v>
      </c>
      <c r="G18" s="23">
        <f t="shared" si="0"/>
        <v>16.23</v>
      </c>
      <c r="H18" s="23">
        <f t="shared" si="1"/>
        <v>32.46</v>
      </c>
      <c r="I18" s="42"/>
      <c r="J18" s="39" t="s">
        <v>173</v>
      </c>
    </row>
    <row r="19" spans="1:10" ht="24" customHeight="1" x14ac:dyDescent="0.2">
      <c r="A19" s="34">
        <v>15</v>
      </c>
      <c r="B19" s="41" t="s">
        <v>179</v>
      </c>
      <c r="C19" s="21">
        <v>1</v>
      </c>
      <c r="D19" s="21"/>
      <c r="E19" s="23">
        <v>909.13</v>
      </c>
      <c r="F19" s="23" t="s">
        <v>12</v>
      </c>
      <c r="G19" s="23">
        <f t="shared" si="0"/>
        <v>909.13</v>
      </c>
      <c r="H19" s="23">
        <f t="shared" si="1"/>
        <v>909.13</v>
      </c>
      <c r="I19" s="42"/>
      <c r="J19" s="39" t="s">
        <v>173</v>
      </c>
    </row>
    <row r="20" spans="1:10" ht="37.5" customHeight="1" x14ac:dyDescent="0.2">
      <c r="A20" s="34">
        <v>16</v>
      </c>
      <c r="B20" s="41" t="s">
        <v>180</v>
      </c>
      <c r="C20" s="21">
        <v>1</v>
      </c>
      <c r="D20" s="21"/>
      <c r="E20" s="23">
        <v>2.76</v>
      </c>
      <c r="F20" s="23" t="s">
        <v>12</v>
      </c>
      <c r="G20" s="23">
        <f t="shared" si="0"/>
        <v>2.76</v>
      </c>
      <c r="H20" s="23">
        <f t="shared" si="1"/>
        <v>2.76</v>
      </c>
      <c r="I20" s="42"/>
      <c r="J20" s="39" t="s">
        <v>109</v>
      </c>
    </row>
    <row r="21" spans="1:10" ht="24" customHeight="1" x14ac:dyDescent="0.2">
      <c r="A21" s="34">
        <v>17</v>
      </c>
      <c r="B21" s="41" t="s">
        <v>181</v>
      </c>
      <c r="C21" s="21">
        <v>1</v>
      </c>
      <c r="D21" s="21"/>
      <c r="E21" s="23">
        <v>20.399999999999999</v>
      </c>
      <c r="F21" s="23" t="s">
        <v>12</v>
      </c>
      <c r="G21" s="23">
        <f t="shared" si="0"/>
        <v>20.399999999999999</v>
      </c>
      <c r="H21" s="23">
        <f t="shared" si="1"/>
        <v>20.399999999999999</v>
      </c>
      <c r="I21" s="42"/>
      <c r="J21" s="39" t="s">
        <v>163</v>
      </c>
    </row>
    <row r="22" spans="1:10" ht="24" customHeight="1" x14ac:dyDescent="0.2">
      <c r="A22" s="34">
        <v>18</v>
      </c>
      <c r="B22" s="41" t="s">
        <v>182</v>
      </c>
      <c r="C22" s="21">
        <v>1</v>
      </c>
      <c r="D22" s="21"/>
      <c r="E22" s="23">
        <v>107.85</v>
      </c>
      <c r="F22" s="23" t="s">
        <v>12</v>
      </c>
      <c r="G22" s="23">
        <f t="shared" si="0"/>
        <v>107.85</v>
      </c>
      <c r="H22" s="23">
        <f t="shared" si="1"/>
        <v>107.85</v>
      </c>
      <c r="I22" s="42"/>
      <c r="J22" s="39" t="s">
        <v>109</v>
      </c>
    </row>
    <row r="23" spans="1:10" ht="24" customHeight="1" x14ac:dyDescent="0.2">
      <c r="A23" s="34">
        <v>19</v>
      </c>
      <c r="B23" s="41" t="s">
        <v>183</v>
      </c>
      <c r="C23" s="21">
        <v>1</v>
      </c>
      <c r="D23" s="21"/>
      <c r="E23" s="23">
        <v>55.46</v>
      </c>
      <c r="F23" s="23" t="s">
        <v>12</v>
      </c>
      <c r="G23" s="23">
        <f t="shared" si="0"/>
        <v>55.46</v>
      </c>
      <c r="H23" s="23">
        <f t="shared" si="1"/>
        <v>55.46</v>
      </c>
      <c r="I23" s="42"/>
      <c r="J23" s="39" t="s">
        <v>173</v>
      </c>
    </row>
    <row r="24" spans="1:10" ht="24" customHeight="1" x14ac:dyDescent="0.2">
      <c r="A24" s="34">
        <v>20</v>
      </c>
      <c r="B24" s="41" t="s">
        <v>184</v>
      </c>
      <c r="C24" s="21">
        <v>1</v>
      </c>
      <c r="D24" s="21"/>
      <c r="E24" s="23">
        <v>157.84</v>
      </c>
      <c r="F24" s="23" t="s">
        <v>12</v>
      </c>
      <c r="G24" s="23">
        <f t="shared" si="0"/>
        <v>157.84</v>
      </c>
      <c r="H24" s="23">
        <f t="shared" si="1"/>
        <v>157.84</v>
      </c>
      <c r="I24" s="42"/>
      <c r="J24" s="39" t="s">
        <v>109</v>
      </c>
    </row>
    <row r="25" spans="1:10" ht="24" customHeight="1" x14ac:dyDescent="0.2">
      <c r="A25" s="34">
        <v>21</v>
      </c>
      <c r="B25" s="41" t="s">
        <v>185</v>
      </c>
      <c r="C25" s="21">
        <v>1</v>
      </c>
      <c r="D25" s="21"/>
      <c r="E25" s="23">
        <v>18.059999999999999</v>
      </c>
      <c r="F25" s="23" t="s">
        <v>12</v>
      </c>
      <c r="G25" s="23">
        <f t="shared" si="0"/>
        <v>18.059999999999999</v>
      </c>
      <c r="H25" s="23">
        <f t="shared" si="1"/>
        <v>18.059999999999999</v>
      </c>
      <c r="I25" s="42"/>
      <c r="J25" s="39" t="s">
        <v>109</v>
      </c>
    </row>
    <row r="26" spans="1:10" ht="24" customHeight="1" x14ac:dyDescent="0.2">
      <c r="A26" s="34">
        <v>22</v>
      </c>
      <c r="B26" s="41" t="s">
        <v>186</v>
      </c>
      <c r="C26" s="21">
        <v>1</v>
      </c>
      <c r="D26" s="21"/>
      <c r="E26" s="23">
        <v>677.25</v>
      </c>
      <c r="F26" s="23" t="s">
        <v>12</v>
      </c>
      <c r="G26" s="23">
        <f t="shared" si="0"/>
        <v>677.25</v>
      </c>
      <c r="H26" s="23">
        <f t="shared" si="1"/>
        <v>677.25</v>
      </c>
      <c r="I26" s="42"/>
      <c r="J26" s="39" t="s">
        <v>173</v>
      </c>
    </row>
    <row r="27" spans="1:10" ht="24" customHeight="1" x14ac:dyDescent="0.2">
      <c r="A27" s="34">
        <v>23</v>
      </c>
      <c r="B27" s="41" t="s">
        <v>187</v>
      </c>
      <c r="C27" s="21">
        <v>1</v>
      </c>
      <c r="D27" s="21"/>
      <c r="E27" s="23">
        <v>10.91</v>
      </c>
      <c r="F27" s="23" t="s">
        <v>12</v>
      </c>
      <c r="G27" s="23">
        <f t="shared" si="0"/>
        <v>10.91</v>
      </c>
      <c r="H27" s="23">
        <f t="shared" si="1"/>
        <v>10.91</v>
      </c>
      <c r="I27" s="42"/>
      <c r="J27" s="39" t="s">
        <v>109</v>
      </c>
    </row>
    <row r="28" spans="1:10" ht="24" customHeight="1" x14ac:dyDescent="0.2">
      <c r="A28" s="34">
        <v>24</v>
      </c>
      <c r="B28" s="41" t="s">
        <v>188</v>
      </c>
      <c r="C28" s="21">
        <v>1</v>
      </c>
      <c r="D28" s="21"/>
      <c r="E28" s="23">
        <v>17.03</v>
      </c>
      <c r="F28" s="23" t="s">
        <v>12</v>
      </c>
      <c r="G28" s="23">
        <f t="shared" si="0"/>
        <v>17.03</v>
      </c>
      <c r="H28" s="23">
        <f t="shared" si="1"/>
        <v>17.03</v>
      </c>
      <c r="I28" s="42"/>
      <c r="J28" s="39" t="s">
        <v>163</v>
      </c>
    </row>
    <row r="29" spans="1:10" ht="24" customHeight="1" x14ac:dyDescent="0.2">
      <c r="A29" s="34">
        <v>25</v>
      </c>
      <c r="B29" s="41" t="s">
        <v>189</v>
      </c>
      <c r="C29" s="21">
        <v>1</v>
      </c>
      <c r="D29" s="21"/>
      <c r="E29" s="23">
        <v>2209.17</v>
      </c>
      <c r="F29" s="23" t="s">
        <v>12</v>
      </c>
      <c r="G29" s="23">
        <f t="shared" si="0"/>
        <v>2209.17</v>
      </c>
      <c r="H29" s="23">
        <f t="shared" si="1"/>
        <v>2209.17</v>
      </c>
      <c r="I29" s="42"/>
      <c r="J29" s="39" t="s">
        <v>163</v>
      </c>
    </row>
    <row r="30" spans="1:10" ht="24" customHeight="1" x14ac:dyDescent="0.2">
      <c r="A30" s="34">
        <v>26</v>
      </c>
      <c r="B30" s="41" t="s">
        <v>190</v>
      </c>
      <c r="C30" s="21">
        <v>1</v>
      </c>
      <c r="D30" s="21"/>
      <c r="E30" s="23">
        <v>41.94</v>
      </c>
      <c r="F30" s="23" t="s">
        <v>12</v>
      </c>
      <c r="G30" s="23">
        <f t="shared" si="0"/>
        <v>41.94</v>
      </c>
      <c r="H30" s="23">
        <f t="shared" si="1"/>
        <v>41.94</v>
      </c>
      <c r="I30" s="42"/>
      <c r="J30" s="39" t="s">
        <v>109</v>
      </c>
    </row>
    <row r="31" spans="1:10" ht="34.5" customHeight="1" x14ac:dyDescent="0.2">
      <c r="A31" s="34">
        <v>27</v>
      </c>
      <c r="B31" s="41" t="s">
        <v>191</v>
      </c>
      <c r="C31" s="21">
        <v>1</v>
      </c>
      <c r="D31" s="21"/>
      <c r="E31" s="23">
        <v>26</v>
      </c>
      <c r="F31" s="23">
        <v>22.63</v>
      </c>
      <c r="G31" s="23">
        <f t="shared" si="0"/>
        <v>24.314999999999998</v>
      </c>
      <c r="H31" s="23">
        <f t="shared" si="1"/>
        <v>24.314999999999998</v>
      </c>
      <c r="I31" s="42"/>
      <c r="J31" s="39" t="s">
        <v>165</v>
      </c>
    </row>
    <row r="32" spans="1:10" ht="18" customHeight="1" thickBot="1" x14ac:dyDescent="0.25">
      <c r="A32" s="80" t="s">
        <v>98</v>
      </c>
      <c r="B32" s="81"/>
      <c r="C32" s="81"/>
      <c r="D32" s="81"/>
      <c r="E32" s="81"/>
      <c r="F32" s="81"/>
      <c r="G32" s="81"/>
      <c r="H32" s="81"/>
      <c r="I32" s="43"/>
      <c r="J32" s="44"/>
    </row>
  </sheetData>
  <mergeCells count="2">
    <mergeCell ref="A32:H32"/>
    <mergeCell ref="A3:J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4FC7-C22E-4B84-BBA7-3C397B0A8015}">
  <dimension ref="A2:J8"/>
  <sheetViews>
    <sheetView workbookViewId="0">
      <selection activeCell="J27" sqref="J27"/>
    </sheetView>
  </sheetViews>
  <sheetFormatPr defaultRowHeight="12.75" x14ac:dyDescent="0.2"/>
  <cols>
    <col min="1" max="1" width="10.7109375" customWidth="1"/>
    <col min="2" max="2" width="63.5703125" customWidth="1"/>
    <col min="3" max="9" width="20.7109375" customWidth="1"/>
    <col min="10" max="10" width="35.7109375" customWidth="1"/>
  </cols>
  <sheetData>
    <row r="2" spans="1:10" ht="13.5" thickBot="1" x14ac:dyDescent="0.25">
      <c r="A2" s="2"/>
    </row>
    <row r="3" spans="1:10" ht="25.5" customHeight="1" x14ac:dyDescent="0.2">
      <c r="A3" s="84" t="s">
        <v>192</v>
      </c>
      <c r="B3" s="85"/>
      <c r="C3" s="85"/>
      <c r="D3" s="85"/>
      <c r="E3" s="85"/>
      <c r="F3" s="85"/>
      <c r="G3" s="85"/>
      <c r="H3" s="85"/>
      <c r="I3" s="85"/>
      <c r="J3" s="86"/>
    </row>
    <row r="4" spans="1:10" ht="39" customHeight="1" x14ac:dyDescent="0.2">
      <c r="A4" s="45" t="s">
        <v>1</v>
      </c>
      <c r="B4" s="7" t="s">
        <v>193</v>
      </c>
      <c r="C4" s="7" t="s">
        <v>101</v>
      </c>
      <c r="D4" s="7" t="s">
        <v>194</v>
      </c>
      <c r="E4" s="20" t="s">
        <v>5</v>
      </c>
      <c r="F4" s="20" t="s">
        <v>6</v>
      </c>
      <c r="G4" s="7" t="s">
        <v>7</v>
      </c>
      <c r="H4" s="7" t="s">
        <v>8</v>
      </c>
      <c r="I4" s="7" t="s">
        <v>195</v>
      </c>
      <c r="J4" s="46" t="s">
        <v>9</v>
      </c>
    </row>
    <row r="5" spans="1:10" ht="33" customHeight="1" x14ac:dyDescent="0.2">
      <c r="A5" s="29">
        <v>1</v>
      </c>
      <c r="B5" s="8" t="s">
        <v>196</v>
      </c>
      <c r="C5" s="9">
        <v>5</v>
      </c>
      <c r="D5" s="9"/>
      <c r="E5" s="11">
        <v>250.13</v>
      </c>
      <c r="F5" s="21" t="s">
        <v>12</v>
      </c>
      <c r="G5" s="11">
        <v>250.13</v>
      </c>
      <c r="H5" s="11">
        <f>C5*G5</f>
        <v>1250.6500000000001</v>
      </c>
      <c r="I5" s="11"/>
      <c r="J5" s="30" t="s">
        <v>197</v>
      </c>
    </row>
    <row r="6" spans="1:10" ht="33" customHeight="1" x14ac:dyDescent="0.2">
      <c r="A6" s="29">
        <v>2</v>
      </c>
      <c r="B6" s="8" t="s">
        <v>198</v>
      </c>
      <c r="C6" s="9">
        <v>4</v>
      </c>
      <c r="D6" s="9"/>
      <c r="E6" s="11">
        <v>11.84</v>
      </c>
      <c r="F6" s="21" t="s">
        <v>12</v>
      </c>
      <c r="G6" s="11">
        <v>11.84</v>
      </c>
      <c r="H6" s="11">
        <f t="shared" ref="H6:H7" si="0">C6*G6</f>
        <v>47.36</v>
      </c>
      <c r="I6" s="11"/>
      <c r="J6" s="30" t="s">
        <v>199</v>
      </c>
    </row>
    <row r="7" spans="1:10" ht="33" customHeight="1" x14ac:dyDescent="0.2">
      <c r="A7" s="29">
        <v>3</v>
      </c>
      <c r="B7" s="8" t="s">
        <v>200</v>
      </c>
      <c r="C7" s="9">
        <v>5</v>
      </c>
      <c r="D7" s="9"/>
      <c r="E7" s="11">
        <v>2.3199999999999998</v>
      </c>
      <c r="F7" s="21" t="s">
        <v>12</v>
      </c>
      <c r="G7" s="11">
        <v>2.3199999999999998</v>
      </c>
      <c r="H7" s="11">
        <f t="shared" si="0"/>
        <v>11.6</v>
      </c>
      <c r="I7" s="11"/>
      <c r="J7" s="30" t="s">
        <v>199</v>
      </c>
    </row>
    <row r="8" spans="1:10" ht="18" customHeight="1" thickBot="1" x14ac:dyDescent="0.25">
      <c r="A8" s="82" t="s">
        <v>98</v>
      </c>
      <c r="B8" s="83"/>
      <c r="C8" s="83"/>
      <c r="D8" s="83"/>
      <c r="E8" s="83"/>
      <c r="F8" s="83"/>
      <c r="G8" s="83"/>
      <c r="H8" s="83"/>
      <c r="I8" s="47"/>
      <c r="J8" s="48"/>
    </row>
  </sheetData>
  <mergeCells count="2">
    <mergeCell ref="A8:H8"/>
    <mergeCell ref="A3:J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B123-1531-4CCB-B19B-636E3EBC4DBE}">
  <dimension ref="A2:J6"/>
  <sheetViews>
    <sheetView workbookViewId="0">
      <selection activeCell="I24" sqref="I24"/>
    </sheetView>
  </sheetViews>
  <sheetFormatPr defaultRowHeight="12.75" x14ac:dyDescent="0.2"/>
  <cols>
    <col min="1" max="1" width="10.7109375" customWidth="1"/>
    <col min="2" max="2" width="63.5703125" customWidth="1"/>
    <col min="3" max="9" width="20.7109375" customWidth="1"/>
    <col min="10" max="10" width="35.7109375" customWidth="1"/>
  </cols>
  <sheetData>
    <row r="2" spans="1:10" ht="13.5" thickBot="1" x14ac:dyDescent="0.25"/>
    <row r="3" spans="1:10" ht="25.5" customHeight="1" x14ac:dyDescent="0.2">
      <c r="A3" s="87" t="s">
        <v>201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50.25" customHeight="1" x14ac:dyDescent="0.2">
      <c r="A4" s="45" t="s">
        <v>1</v>
      </c>
      <c r="B4" s="7" t="s">
        <v>193</v>
      </c>
      <c r="C4" s="7" t="s">
        <v>101</v>
      </c>
      <c r="D4" s="7" t="s">
        <v>202</v>
      </c>
      <c r="E4" s="20" t="s">
        <v>203</v>
      </c>
      <c r="F4" s="20" t="s">
        <v>6</v>
      </c>
      <c r="G4" s="7" t="s">
        <v>7</v>
      </c>
      <c r="H4" s="7" t="s">
        <v>8</v>
      </c>
      <c r="I4" s="7" t="s">
        <v>204</v>
      </c>
      <c r="J4" s="46" t="s">
        <v>9</v>
      </c>
    </row>
    <row r="5" spans="1:10" ht="84.75" customHeight="1" x14ac:dyDescent="0.2">
      <c r="A5" s="29">
        <v>1</v>
      </c>
      <c r="B5" s="8" t="s">
        <v>205</v>
      </c>
      <c r="C5" s="9">
        <v>1</v>
      </c>
      <c r="D5" s="9"/>
      <c r="E5" s="11">
        <v>1107.75</v>
      </c>
      <c r="F5" s="21" t="s">
        <v>12</v>
      </c>
      <c r="G5" s="11">
        <v>1107.75</v>
      </c>
      <c r="H5" s="11">
        <f>G5</f>
        <v>1107.75</v>
      </c>
      <c r="I5" s="9"/>
      <c r="J5" s="30" t="s">
        <v>163</v>
      </c>
    </row>
    <row r="6" spans="1:10" ht="15.75" thickBot="1" x14ac:dyDescent="0.25">
      <c r="A6" s="82" t="s">
        <v>98</v>
      </c>
      <c r="B6" s="83"/>
      <c r="C6" s="83"/>
      <c r="D6" s="83"/>
      <c r="E6" s="83"/>
      <c r="F6" s="83"/>
      <c r="G6" s="83"/>
      <c r="H6" s="83"/>
      <c r="I6" s="47"/>
      <c r="J6" s="48"/>
    </row>
  </sheetData>
  <mergeCells count="2">
    <mergeCell ref="A6:H6"/>
    <mergeCell ref="A3:J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C7EF-65E5-4980-BECC-BE55B9EB60AF}">
  <dimension ref="A2:J17"/>
  <sheetViews>
    <sheetView workbookViewId="0">
      <selection activeCell="G20" sqref="G20"/>
    </sheetView>
  </sheetViews>
  <sheetFormatPr defaultRowHeight="14.25" x14ac:dyDescent="0.2"/>
  <cols>
    <col min="1" max="1" width="10.7109375" customWidth="1"/>
    <col min="2" max="2" width="12.28515625" customWidth="1"/>
    <col min="3" max="3" width="63.5703125" style="10" customWidth="1"/>
    <col min="4" max="9" width="20.7109375" customWidth="1"/>
    <col min="10" max="10" width="35.7109375" style="15" customWidth="1"/>
  </cols>
  <sheetData>
    <row r="2" spans="1:10" ht="15" thickBot="1" x14ac:dyDescent="0.25"/>
    <row r="3" spans="1:10" s="14" customFormat="1" ht="25.5" customHeight="1" x14ac:dyDescent="0.2">
      <c r="A3" s="87" t="s">
        <v>206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s="14" customFormat="1" ht="51.75" customHeight="1" x14ac:dyDescent="0.2">
      <c r="A4" s="45" t="s">
        <v>1</v>
      </c>
      <c r="B4" s="7" t="s">
        <v>207</v>
      </c>
      <c r="C4" s="7" t="s">
        <v>208</v>
      </c>
      <c r="D4" s="7" t="s">
        <v>22</v>
      </c>
      <c r="E4" s="7" t="s">
        <v>209</v>
      </c>
      <c r="F4" s="20" t="s">
        <v>210</v>
      </c>
      <c r="G4" s="20" t="s">
        <v>6</v>
      </c>
      <c r="H4" s="7" t="s">
        <v>7</v>
      </c>
      <c r="I4" s="7" t="s">
        <v>8</v>
      </c>
      <c r="J4" s="46" t="s">
        <v>9</v>
      </c>
    </row>
    <row r="5" spans="1:10" s="14" customFormat="1" ht="30" customHeight="1" x14ac:dyDescent="0.2">
      <c r="A5" s="29">
        <v>1</v>
      </c>
      <c r="B5" s="90" t="s">
        <v>211</v>
      </c>
      <c r="C5" s="8" t="s">
        <v>212</v>
      </c>
      <c r="D5" s="9" t="s">
        <v>213</v>
      </c>
      <c r="E5" s="9">
        <v>2</v>
      </c>
      <c r="F5" s="23" t="s">
        <v>12</v>
      </c>
      <c r="G5" s="11">
        <f>AVERAGE(359.9,389.9,289.99)</f>
        <v>346.59666666666664</v>
      </c>
      <c r="H5" s="11">
        <f>AVERAGE(F5,G5)</f>
        <v>346.59666666666664</v>
      </c>
      <c r="I5" s="11">
        <f>E5*H5</f>
        <v>693.19333333333327</v>
      </c>
      <c r="J5" s="39" t="s">
        <v>214</v>
      </c>
    </row>
    <row r="6" spans="1:10" s="14" customFormat="1" ht="30" customHeight="1" x14ac:dyDescent="0.2">
      <c r="A6" s="29">
        <v>2</v>
      </c>
      <c r="B6" s="90"/>
      <c r="C6" s="8" t="s">
        <v>215</v>
      </c>
      <c r="D6" s="9" t="s">
        <v>213</v>
      </c>
      <c r="E6" s="9">
        <v>3</v>
      </c>
      <c r="F6" s="11">
        <v>75.72</v>
      </c>
      <c r="G6" s="23" t="s">
        <v>12</v>
      </c>
      <c r="H6" s="11">
        <f t="shared" ref="H6:H15" si="0">AVERAGE(F6,G6)</f>
        <v>75.72</v>
      </c>
      <c r="I6" s="11">
        <f t="shared" ref="I6:I15" si="1">E6*H6</f>
        <v>227.16</v>
      </c>
      <c r="J6" s="30" t="s">
        <v>173</v>
      </c>
    </row>
    <row r="7" spans="1:10" s="14" customFormat="1" ht="30" customHeight="1" x14ac:dyDescent="0.2">
      <c r="A7" s="29">
        <v>3</v>
      </c>
      <c r="B7" s="90"/>
      <c r="C7" s="8" t="s">
        <v>216</v>
      </c>
      <c r="D7" s="9" t="s">
        <v>213</v>
      </c>
      <c r="E7" s="9">
        <v>2</v>
      </c>
      <c r="F7" s="11">
        <v>23.8</v>
      </c>
      <c r="G7" s="23" t="s">
        <v>12</v>
      </c>
      <c r="H7" s="11">
        <f t="shared" si="0"/>
        <v>23.8</v>
      </c>
      <c r="I7" s="11">
        <f t="shared" si="1"/>
        <v>47.6</v>
      </c>
      <c r="J7" s="30" t="s">
        <v>173</v>
      </c>
    </row>
    <row r="8" spans="1:10" s="14" customFormat="1" ht="30" customHeight="1" x14ac:dyDescent="0.2">
      <c r="A8" s="29">
        <v>4</v>
      </c>
      <c r="B8" s="90"/>
      <c r="C8" s="8" t="s">
        <v>217</v>
      </c>
      <c r="D8" s="9" t="s">
        <v>213</v>
      </c>
      <c r="E8" s="9">
        <v>1</v>
      </c>
      <c r="F8" s="11">
        <v>55.03</v>
      </c>
      <c r="G8" s="23" t="s">
        <v>12</v>
      </c>
      <c r="H8" s="11">
        <f t="shared" si="0"/>
        <v>55.03</v>
      </c>
      <c r="I8" s="11">
        <f t="shared" si="1"/>
        <v>55.03</v>
      </c>
      <c r="J8" s="30" t="s">
        <v>109</v>
      </c>
    </row>
    <row r="9" spans="1:10" s="14" customFormat="1" ht="30" customHeight="1" x14ac:dyDescent="0.2">
      <c r="A9" s="29">
        <v>5</v>
      </c>
      <c r="B9" s="90"/>
      <c r="C9" s="8" t="s">
        <v>218</v>
      </c>
      <c r="D9" s="9" t="s">
        <v>54</v>
      </c>
      <c r="E9" s="9">
        <v>2</v>
      </c>
      <c r="F9" s="11">
        <v>54.5</v>
      </c>
      <c r="G9" s="11">
        <f>AVERAGE(59.9,58.39,88.8)</f>
        <v>69.029999999999987</v>
      </c>
      <c r="H9" s="11">
        <f t="shared" si="0"/>
        <v>61.764999999999993</v>
      </c>
      <c r="I9" s="11">
        <f t="shared" si="1"/>
        <v>123.52999999999999</v>
      </c>
      <c r="J9" s="39" t="s">
        <v>219</v>
      </c>
    </row>
    <row r="10" spans="1:10" s="14" customFormat="1" ht="30" customHeight="1" x14ac:dyDescent="0.2">
      <c r="A10" s="29">
        <v>6</v>
      </c>
      <c r="B10" s="90"/>
      <c r="C10" s="8" t="s">
        <v>220</v>
      </c>
      <c r="D10" s="9" t="s">
        <v>54</v>
      </c>
      <c r="E10" s="9">
        <v>5</v>
      </c>
      <c r="F10" s="11">
        <v>15.7</v>
      </c>
      <c r="G10" s="11">
        <f>AVERAGE(19.99,14.9,12.8)</f>
        <v>15.896666666666667</v>
      </c>
      <c r="H10" s="11">
        <f t="shared" si="0"/>
        <v>15.798333333333332</v>
      </c>
      <c r="I10" s="11">
        <f t="shared" si="1"/>
        <v>78.99166666666666</v>
      </c>
      <c r="J10" s="30" t="s">
        <v>221</v>
      </c>
    </row>
    <row r="11" spans="1:10" s="14" customFormat="1" ht="30" customHeight="1" x14ac:dyDescent="0.2">
      <c r="A11" s="29">
        <v>7</v>
      </c>
      <c r="B11" s="90" t="s">
        <v>222</v>
      </c>
      <c r="C11" s="8" t="s">
        <v>223</v>
      </c>
      <c r="D11" s="9" t="s">
        <v>213</v>
      </c>
      <c r="E11" s="9">
        <v>2</v>
      </c>
      <c r="F11" s="23" t="s">
        <v>12</v>
      </c>
      <c r="G11" s="11">
        <f>AVERAGE(278.9,297.9,109.9,139.7)</f>
        <v>206.59999999999997</v>
      </c>
      <c r="H11" s="11">
        <f t="shared" si="0"/>
        <v>206.59999999999997</v>
      </c>
      <c r="I11" s="11">
        <f t="shared" si="1"/>
        <v>413.19999999999993</v>
      </c>
      <c r="J11" s="39" t="s">
        <v>132</v>
      </c>
    </row>
    <row r="12" spans="1:10" s="14" customFormat="1" ht="30" customHeight="1" x14ac:dyDescent="0.2">
      <c r="A12" s="29">
        <v>8</v>
      </c>
      <c r="B12" s="90"/>
      <c r="C12" s="8" t="s">
        <v>224</v>
      </c>
      <c r="D12" s="9" t="s">
        <v>213</v>
      </c>
      <c r="E12" s="9">
        <v>3</v>
      </c>
      <c r="F12" s="11">
        <v>70.150000000000006</v>
      </c>
      <c r="G12" s="23" t="s">
        <v>12</v>
      </c>
      <c r="H12" s="11">
        <f t="shared" si="0"/>
        <v>70.150000000000006</v>
      </c>
      <c r="I12" s="11">
        <f t="shared" si="1"/>
        <v>210.45000000000002</v>
      </c>
      <c r="J12" s="30" t="s">
        <v>109</v>
      </c>
    </row>
    <row r="13" spans="1:10" s="14" customFormat="1" ht="30" customHeight="1" x14ac:dyDescent="0.2">
      <c r="A13" s="29">
        <v>9</v>
      </c>
      <c r="B13" s="90"/>
      <c r="C13" s="8" t="s">
        <v>225</v>
      </c>
      <c r="D13" s="9" t="s">
        <v>213</v>
      </c>
      <c r="E13" s="9">
        <v>2</v>
      </c>
      <c r="F13" s="11">
        <v>35.4</v>
      </c>
      <c r="G13" s="23" t="s">
        <v>12</v>
      </c>
      <c r="H13" s="11">
        <f t="shared" si="0"/>
        <v>35.4</v>
      </c>
      <c r="I13" s="11">
        <f t="shared" si="1"/>
        <v>70.8</v>
      </c>
      <c r="J13" s="30" t="s">
        <v>173</v>
      </c>
    </row>
    <row r="14" spans="1:10" s="14" customFormat="1" ht="30" customHeight="1" x14ac:dyDescent="0.2">
      <c r="A14" s="29">
        <v>10</v>
      </c>
      <c r="B14" s="90"/>
      <c r="C14" s="8" t="s">
        <v>226</v>
      </c>
      <c r="D14" s="9" t="s">
        <v>54</v>
      </c>
      <c r="E14" s="9">
        <v>2</v>
      </c>
      <c r="F14" s="11">
        <v>113.18</v>
      </c>
      <c r="G14" s="23" t="s">
        <v>12</v>
      </c>
      <c r="H14" s="11">
        <f t="shared" si="0"/>
        <v>113.18</v>
      </c>
      <c r="I14" s="11">
        <f t="shared" si="1"/>
        <v>226.36</v>
      </c>
      <c r="J14" s="30" t="s">
        <v>173</v>
      </c>
    </row>
    <row r="15" spans="1:10" s="14" customFormat="1" ht="30" customHeight="1" x14ac:dyDescent="0.2">
      <c r="A15" s="29">
        <v>11</v>
      </c>
      <c r="B15" s="90"/>
      <c r="C15" s="8" t="s">
        <v>227</v>
      </c>
      <c r="D15" s="9" t="s">
        <v>54</v>
      </c>
      <c r="E15" s="9">
        <v>5</v>
      </c>
      <c r="F15" s="11">
        <v>3.43</v>
      </c>
      <c r="G15" s="23" t="s">
        <v>12</v>
      </c>
      <c r="H15" s="11">
        <f t="shared" si="0"/>
        <v>3.43</v>
      </c>
      <c r="I15" s="11">
        <f t="shared" si="1"/>
        <v>17.150000000000002</v>
      </c>
      <c r="J15" s="30" t="s">
        <v>173</v>
      </c>
    </row>
    <row r="16" spans="1:10" s="14" customFormat="1" ht="18" customHeight="1" x14ac:dyDescent="0.2">
      <c r="A16" s="91" t="s">
        <v>98</v>
      </c>
      <c r="B16" s="90"/>
      <c r="C16" s="90"/>
      <c r="D16" s="90"/>
      <c r="E16" s="90"/>
      <c r="F16" s="90"/>
      <c r="G16" s="90"/>
      <c r="H16" s="90"/>
      <c r="I16" s="9"/>
      <c r="J16" s="30"/>
    </row>
    <row r="17" spans="1:10" s="14" customFormat="1" ht="18" customHeight="1" thickBot="1" x14ac:dyDescent="0.25">
      <c r="A17" s="92" t="s">
        <v>228</v>
      </c>
      <c r="B17" s="93"/>
      <c r="C17" s="93"/>
      <c r="D17" s="93"/>
      <c r="E17" s="93"/>
      <c r="F17" s="93"/>
      <c r="G17" s="93"/>
      <c r="H17" s="93"/>
      <c r="I17" s="49"/>
      <c r="J17" s="50"/>
    </row>
  </sheetData>
  <mergeCells count="5">
    <mergeCell ref="B5:B10"/>
    <mergeCell ref="B11:B15"/>
    <mergeCell ref="A16:H16"/>
    <mergeCell ref="A17:H17"/>
    <mergeCell ref="A3:J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4910-6DC0-4BE7-9B90-3016300439F2}">
  <dimension ref="A3:J12"/>
  <sheetViews>
    <sheetView workbookViewId="0">
      <selection activeCell="F11" sqref="F11:G11"/>
    </sheetView>
  </sheetViews>
  <sheetFormatPr defaultRowHeight="12.75" x14ac:dyDescent="0.2"/>
  <cols>
    <col min="1" max="1" width="10.7109375" style="61" customWidth="1"/>
    <col min="2" max="2" width="12" style="61" customWidth="1"/>
    <col min="3" max="3" width="63.5703125" style="61" customWidth="1"/>
    <col min="4" max="9" width="20.7109375" style="61" customWidth="1"/>
    <col min="10" max="10" width="35.7109375" style="61" customWidth="1"/>
    <col min="11" max="16384" width="9.140625" style="61"/>
  </cols>
  <sheetData>
    <row r="3" spans="1:10" ht="13.5" thickBot="1" x14ac:dyDescent="0.25"/>
    <row r="4" spans="1:10" ht="25.5" customHeight="1" x14ac:dyDescent="0.2">
      <c r="A4" s="77" t="s">
        <v>229</v>
      </c>
      <c r="B4" s="78"/>
      <c r="C4" s="78"/>
      <c r="D4" s="78"/>
      <c r="E4" s="78"/>
      <c r="F4" s="78"/>
      <c r="G4" s="78"/>
      <c r="H4" s="78"/>
      <c r="I4" s="78"/>
      <c r="J4" s="79"/>
    </row>
    <row r="5" spans="1:10" ht="39" customHeight="1" x14ac:dyDescent="0.2">
      <c r="A5" s="54" t="s">
        <v>1</v>
      </c>
      <c r="B5" s="51" t="s">
        <v>207</v>
      </c>
      <c r="C5" s="51" t="s">
        <v>208</v>
      </c>
      <c r="D5" s="51" t="s">
        <v>22</v>
      </c>
      <c r="E5" s="51" t="s">
        <v>4</v>
      </c>
      <c r="F5" s="51" t="s">
        <v>5</v>
      </c>
      <c r="G5" s="51" t="s">
        <v>6</v>
      </c>
      <c r="H5" s="51" t="s">
        <v>7</v>
      </c>
      <c r="I5" s="51" t="s">
        <v>8</v>
      </c>
      <c r="J5" s="55" t="s">
        <v>9</v>
      </c>
    </row>
    <row r="6" spans="1:10" ht="20.100000000000001" customHeight="1" x14ac:dyDescent="0.2">
      <c r="A6" s="56">
        <v>1</v>
      </c>
      <c r="B6" s="94" t="s">
        <v>230</v>
      </c>
      <c r="C6" s="52" t="s">
        <v>231</v>
      </c>
      <c r="D6" s="53" t="s">
        <v>213</v>
      </c>
      <c r="E6" s="53">
        <v>3</v>
      </c>
      <c r="F6" s="60">
        <v>35.200000000000003</v>
      </c>
      <c r="G6" s="60" t="s">
        <v>12</v>
      </c>
      <c r="H6" s="60">
        <f>AVERAGE(F6,G6)</f>
        <v>35.200000000000003</v>
      </c>
      <c r="I6" s="60">
        <f>E6*H6</f>
        <v>105.60000000000001</v>
      </c>
      <c r="J6" s="57" t="s">
        <v>85</v>
      </c>
    </row>
    <row r="7" spans="1:10" ht="20.100000000000001" customHeight="1" x14ac:dyDescent="0.2">
      <c r="A7" s="56">
        <v>2</v>
      </c>
      <c r="B7" s="94"/>
      <c r="C7" s="52" t="s">
        <v>232</v>
      </c>
      <c r="D7" s="53" t="s">
        <v>213</v>
      </c>
      <c r="E7" s="53">
        <v>3</v>
      </c>
      <c r="F7" s="60">
        <v>7.23</v>
      </c>
      <c r="G7" s="60" t="s">
        <v>12</v>
      </c>
      <c r="H7" s="60">
        <f t="shared" ref="H7:H11" si="0">AVERAGE(F7,G7)</f>
        <v>7.23</v>
      </c>
      <c r="I7" s="60">
        <f t="shared" ref="I7:I11" si="1">E7*H7</f>
        <v>21.69</v>
      </c>
      <c r="J7" s="57" t="s">
        <v>18</v>
      </c>
    </row>
    <row r="8" spans="1:10" ht="20.100000000000001" customHeight="1" x14ac:dyDescent="0.2">
      <c r="A8" s="56">
        <v>3</v>
      </c>
      <c r="B8" s="94"/>
      <c r="C8" s="52" t="s">
        <v>233</v>
      </c>
      <c r="D8" s="53" t="s">
        <v>213</v>
      </c>
      <c r="E8" s="53">
        <v>2</v>
      </c>
      <c r="F8" s="60">
        <v>18.850000000000001</v>
      </c>
      <c r="G8" s="60" t="s">
        <v>12</v>
      </c>
      <c r="H8" s="60">
        <f t="shared" si="0"/>
        <v>18.850000000000001</v>
      </c>
      <c r="I8" s="60">
        <f t="shared" si="1"/>
        <v>37.700000000000003</v>
      </c>
      <c r="J8" s="57" t="s">
        <v>13</v>
      </c>
    </row>
    <row r="9" spans="1:10" ht="20.100000000000001" customHeight="1" x14ac:dyDescent="0.2">
      <c r="A9" s="56">
        <v>4</v>
      </c>
      <c r="B9" s="94"/>
      <c r="C9" s="52" t="s">
        <v>234</v>
      </c>
      <c r="D9" s="53" t="s">
        <v>54</v>
      </c>
      <c r="E9" s="53">
        <v>2</v>
      </c>
      <c r="F9" s="60">
        <v>49.34</v>
      </c>
      <c r="G9" s="60" t="s">
        <v>12</v>
      </c>
      <c r="H9" s="60">
        <f t="shared" si="0"/>
        <v>49.34</v>
      </c>
      <c r="I9" s="60">
        <f t="shared" si="1"/>
        <v>98.68</v>
      </c>
      <c r="J9" s="57" t="s">
        <v>85</v>
      </c>
    </row>
    <row r="10" spans="1:10" ht="20.100000000000001" customHeight="1" x14ac:dyDescent="0.2">
      <c r="A10" s="56">
        <v>5</v>
      </c>
      <c r="B10" s="94"/>
      <c r="C10" s="52" t="s">
        <v>235</v>
      </c>
      <c r="D10" s="53" t="s">
        <v>54</v>
      </c>
      <c r="E10" s="53">
        <v>1</v>
      </c>
      <c r="F10" s="60">
        <v>49.63</v>
      </c>
      <c r="G10" s="60" t="s">
        <v>12</v>
      </c>
      <c r="H10" s="60">
        <f t="shared" si="0"/>
        <v>49.63</v>
      </c>
      <c r="I10" s="60">
        <f t="shared" si="1"/>
        <v>49.63</v>
      </c>
      <c r="J10" s="57" t="s">
        <v>85</v>
      </c>
    </row>
    <row r="11" spans="1:10" ht="30" x14ac:dyDescent="0.2">
      <c r="A11" s="56">
        <v>6</v>
      </c>
      <c r="B11" s="94"/>
      <c r="C11" s="52" t="s">
        <v>236</v>
      </c>
      <c r="D11" s="53" t="s">
        <v>54</v>
      </c>
      <c r="E11" s="53">
        <v>5</v>
      </c>
      <c r="F11" s="60">
        <v>8.25</v>
      </c>
      <c r="G11" s="60">
        <f>AVERAGE(12.9,10.1,12.99)</f>
        <v>11.996666666666668</v>
      </c>
      <c r="H11" s="60">
        <f t="shared" si="0"/>
        <v>10.123333333333335</v>
      </c>
      <c r="I11" s="60">
        <f t="shared" si="1"/>
        <v>50.616666666666674</v>
      </c>
      <c r="J11" s="57" t="s">
        <v>237</v>
      </c>
    </row>
    <row r="12" spans="1:10" ht="18" customHeight="1" thickBot="1" x14ac:dyDescent="0.25">
      <c r="A12" s="95" t="s">
        <v>98</v>
      </c>
      <c r="B12" s="96"/>
      <c r="C12" s="96"/>
      <c r="D12" s="96"/>
      <c r="E12" s="96"/>
      <c r="F12" s="96"/>
      <c r="G12" s="96"/>
      <c r="H12" s="96"/>
      <c r="I12" s="58"/>
      <c r="J12" s="59"/>
    </row>
  </sheetData>
  <mergeCells count="3">
    <mergeCell ref="B6:B11"/>
    <mergeCell ref="A12:H12"/>
    <mergeCell ref="A4:J4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362F-14E8-4536-8C3C-6C51EABA8EFF}">
  <dimension ref="A2:J10"/>
  <sheetViews>
    <sheetView workbookViewId="0">
      <selection activeCell="I20" sqref="I20"/>
    </sheetView>
  </sheetViews>
  <sheetFormatPr defaultRowHeight="12.75" x14ac:dyDescent="0.2"/>
  <cols>
    <col min="1" max="2" width="10.7109375" customWidth="1"/>
    <col min="3" max="3" width="63.5703125" customWidth="1"/>
    <col min="4" max="9" width="20.7109375" customWidth="1"/>
    <col min="10" max="10" width="35.7109375" customWidth="1"/>
  </cols>
  <sheetData>
    <row r="2" spans="1:10" ht="13.5" thickBot="1" x14ac:dyDescent="0.25"/>
    <row r="3" spans="1:10" ht="25.5" customHeight="1" x14ac:dyDescent="0.2">
      <c r="A3" s="77" t="s">
        <v>238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54.75" customHeight="1" x14ac:dyDescent="0.2">
      <c r="A4" s="54" t="s">
        <v>1</v>
      </c>
      <c r="B4" s="51" t="s">
        <v>207</v>
      </c>
      <c r="C4" s="51" t="s">
        <v>208</v>
      </c>
      <c r="D4" s="51" t="s">
        <v>22</v>
      </c>
      <c r="E4" s="51" t="s">
        <v>4</v>
      </c>
      <c r="F4" s="51" t="s">
        <v>5</v>
      </c>
      <c r="G4" s="51" t="s">
        <v>6</v>
      </c>
      <c r="H4" s="51" t="s">
        <v>7</v>
      </c>
      <c r="I4" s="51" t="s">
        <v>8</v>
      </c>
      <c r="J4" s="55" t="s">
        <v>9</v>
      </c>
    </row>
    <row r="5" spans="1:10" ht="15" x14ac:dyDescent="0.2">
      <c r="A5" s="56">
        <v>1</v>
      </c>
      <c r="B5" s="94" t="s">
        <v>239</v>
      </c>
      <c r="C5" s="53" t="s">
        <v>240</v>
      </c>
      <c r="D5" s="53" t="s">
        <v>213</v>
      </c>
      <c r="E5" s="53">
        <v>3</v>
      </c>
      <c r="F5" s="60">
        <v>18.82</v>
      </c>
      <c r="G5" s="60" t="s">
        <v>12</v>
      </c>
      <c r="H5" s="60">
        <f>AVERAGE(F5,G5)</f>
        <v>18.82</v>
      </c>
      <c r="I5" s="60">
        <f>E5*H5</f>
        <v>56.46</v>
      </c>
      <c r="J5" s="57" t="s">
        <v>18</v>
      </c>
    </row>
    <row r="6" spans="1:10" ht="15" x14ac:dyDescent="0.2">
      <c r="A6" s="56">
        <v>2</v>
      </c>
      <c r="B6" s="94"/>
      <c r="C6" s="53" t="s">
        <v>241</v>
      </c>
      <c r="D6" s="53" t="s">
        <v>213</v>
      </c>
      <c r="E6" s="53">
        <v>3</v>
      </c>
      <c r="F6" s="60">
        <v>34.840000000000003</v>
      </c>
      <c r="G6" s="60" t="s">
        <v>12</v>
      </c>
      <c r="H6" s="60">
        <f t="shared" ref="H6:H9" si="0">AVERAGE(F6,G6)</f>
        <v>34.840000000000003</v>
      </c>
      <c r="I6" s="60">
        <f t="shared" ref="I6:I9" si="1">E6*H6</f>
        <v>104.52000000000001</v>
      </c>
      <c r="J6" s="57" t="s">
        <v>16</v>
      </c>
    </row>
    <row r="7" spans="1:10" ht="15" x14ac:dyDescent="0.2">
      <c r="A7" s="56">
        <v>3</v>
      </c>
      <c r="B7" s="94"/>
      <c r="C7" s="53" t="s">
        <v>242</v>
      </c>
      <c r="D7" s="53" t="s">
        <v>213</v>
      </c>
      <c r="E7" s="53">
        <v>2</v>
      </c>
      <c r="F7" s="60">
        <v>13.67</v>
      </c>
      <c r="G7" s="60" t="s">
        <v>12</v>
      </c>
      <c r="H7" s="60">
        <f t="shared" si="0"/>
        <v>13.67</v>
      </c>
      <c r="I7" s="60">
        <f t="shared" si="1"/>
        <v>27.34</v>
      </c>
      <c r="J7" s="57" t="s">
        <v>85</v>
      </c>
    </row>
    <row r="8" spans="1:10" ht="15" x14ac:dyDescent="0.2">
      <c r="A8" s="56">
        <v>4</v>
      </c>
      <c r="B8" s="94"/>
      <c r="C8" s="53" t="s">
        <v>243</v>
      </c>
      <c r="D8" s="53" t="s">
        <v>54</v>
      </c>
      <c r="E8" s="53">
        <v>2</v>
      </c>
      <c r="F8" s="60">
        <v>49.34</v>
      </c>
      <c r="G8" s="60" t="s">
        <v>12</v>
      </c>
      <c r="H8" s="60">
        <f t="shared" si="0"/>
        <v>49.34</v>
      </c>
      <c r="I8" s="60">
        <f t="shared" si="1"/>
        <v>98.68</v>
      </c>
      <c r="J8" s="57" t="s">
        <v>85</v>
      </c>
    </row>
    <row r="9" spans="1:10" ht="30" x14ac:dyDescent="0.2">
      <c r="A9" s="56">
        <v>5</v>
      </c>
      <c r="B9" s="94"/>
      <c r="C9" s="53" t="s">
        <v>244</v>
      </c>
      <c r="D9" s="53" t="s">
        <v>54</v>
      </c>
      <c r="E9" s="53">
        <v>5</v>
      </c>
      <c r="F9" s="60">
        <v>8.25</v>
      </c>
      <c r="G9" s="60">
        <f>AVERAGE(12.9,10.1,12.99)</f>
        <v>11.996666666666668</v>
      </c>
      <c r="H9" s="60">
        <f t="shared" si="0"/>
        <v>10.123333333333335</v>
      </c>
      <c r="I9" s="60">
        <f t="shared" si="1"/>
        <v>50.616666666666674</v>
      </c>
      <c r="J9" s="57" t="s">
        <v>237</v>
      </c>
    </row>
    <row r="10" spans="1:10" ht="18" customHeight="1" thickBot="1" x14ac:dyDescent="0.25">
      <c r="A10" s="95" t="s">
        <v>98</v>
      </c>
      <c r="B10" s="96"/>
      <c r="C10" s="96"/>
      <c r="D10" s="96"/>
      <c r="E10" s="96"/>
      <c r="F10" s="96"/>
      <c r="G10" s="96"/>
      <c r="H10" s="96"/>
      <c r="I10" s="58"/>
      <c r="J10" s="59"/>
    </row>
  </sheetData>
  <mergeCells count="3">
    <mergeCell ref="B5:B9"/>
    <mergeCell ref="A10:H10"/>
    <mergeCell ref="A3:J3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A2AA-1BFD-4A4C-8516-32F39685111F}">
  <dimension ref="A1:G23"/>
  <sheetViews>
    <sheetView workbookViewId="0">
      <selection activeCell="L18" sqref="L18"/>
    </sheetView>
  </sheetViews>
  <sheetFormatPr defaultRowHeight="14.25" x14ac:dyDescent="0.2"/>
  <cols>
    <col min="1" max="1" width="10.7109375" style="1" customWidth="1"/>
    <col min="2" max="2" width="35.7109375" style="1" customWidth="1"/>
    <col min="3" max="6" width="20.7109375" style="1" customWidth="1"/>
    <col min="7" max="7" width="12.140625" customWidth="1"/>
  </cols>
  <sheetData>
    <row r="1" spans="1:7" x14ac:dyDescent="0.2">
      <c r="B1" s="3"/>
      <c r="C1" s="3"/>
      <c r="D1" s="3"/>
      <c r="E1" s="3"/>
      <c r="F1" s="3"/>
      <c r="G1" s="1"/>
    </row>
    <row r="2" spans="1:7" ht="15" thickBot="1" x14ac:dyDescent="0.25">
      <c r="B2" s="3"/>
      <c r="C2" s="3"/>
      <c r="D2" s="3"/>
      <c r="E2" s="3"/>
      <c r="F2" s="3"/>
      <c r="G2" s="1"/>
    </row>
    <row r="3" spans="1:7" ht="15" thickBot="1" x14ac:dyDescent="0.25">
      <c r="A3" s="97" t="s">
        <v>245</v>
      </c>
      <c r="B3" s="98"/>
      <c r="C3" s="98"/>
      <c r="D3" s="98"/>
      <c r="E3" s="98"/>
      <c r="F3" s="99"/>
      <c r="G3" s="1"/>
    </row>
    <row r="4" spans="1:7" ht="15.75" thickBot="1" x14ac:dyDescent="0.25">
      <c r="A4" s="18"/>
      <c r="B4" s="62"/>
      <c r="C4" s="62"/>
      <c r="D4" s="62"/>
      <c r="E4" s="62"/>
      <c r="F4" s="62"/>
      <c r="G4" s="1"/>
    </row>
    <row r="5" spans="1:7" x14ac:dyDescent="0.2">
      <c r="A5" s="100" t="s">
        <v>246</v>
      </c>
      <c r="B5" s="101"/>
      <c r="C5" s="101"/>
      <c r="D5" s="101"/>
      <c r="E5" s="101"/>
      <c r="F5" s="102"/>
      <c r="G5" s="1"/>
    </row>
    <row r="6" spans="1:7" ht="28.5" x14ac:dyDescent="0.2">
      <c r="A6" s="64" t="s">
        <v>247</v>
      </c>
      <c r="B6" s="63" t="s">
        <v>248</v>
      </c>
      <c r="C6" s="63" t="s">
        <v>249</v>
      </c>
      <c r="D6" s="63" t="s">
        <v>250</v>
      </c>
      <c r="E6" s="63" t="s">
        <v>251</v>
      </c>
      <c r="F6" s="65" t="s">
        <v>252</v>
      </c>
      <c r="G6" s="1"/>
    </row>
    <row r="7" spans="1:7" ht="15" x14ac:dyDescent="0.2">
      <c r="A7" s="66">
        <v>1</v>
      </c>
      <c r="B7" s="21" t="s">
        <v>253</v>
      </c>
      <c r="C7" s="21"/>
      <c r="D7" s="21"/>
      <c r="E7" s="21"/>
      <c r="F7" s="67"/>
      <c r="G7" s="1"/>
    </row>
    <row r="8" spans="1:7" ht="15" x14ac:dyDescent="0.2">
      <c r="A8" s="66">
        <v>2</v>
      </c>
      <c r="B8" s="21" t="s">
        <v>254</v>
      </c>
      <c r="C8" s="21"/>
      <c r="D8" s="21"/>
      <c r="E8" s="21"/>
      <c r="F8" s="67"/>
      <c r="G8" s="1"/>
    </row>
    <row r="9" spans="1:7" ht="15.75" thickBot="1" x14ac:dyDescent="0.25">
      <c r="A9" s="35">
        <v>3</v>
      </c>
      <c r="B9" s="68" t="s">
        <v>255</v>
      </c>
      <c r="C9" s="68"/>
      <c r="D9" s="68"/>
      <c r="E9" s="68"/>
      <c r="F9" s="69"/>
      <c r="G9" s="1"/>
    </row>
    <row r="10" spans="1:7" ht="15.75" thickBot="1" x14ac:dyDescent="0.25">
      <c r="A10" s="18"/>
      <c r="B10" s="62"/>
      <c r="C10" s="62"/>
      <c r="D10" s="62"/>
      <c r="E10" s="62"/>
      <c r="F10" s="62"/>
      <c r="G10" s="1"/>
    </row>
    <row r="11" spans="1:7" x14ac:dyDescent="0.2">
      <c r="A11" s="103" t="s">
        <v>256</v>
      </c>
      <c r="B11" s="104"/>
      <c r="C11" s="104"/>
      <c r="D11" s="104"/>
      <c r="E11" s="104"/>
      <c r="F11" s="105"/>
      <c r="G11" s="1"/>
    </row>
    <row r="12" spans="1:7" ht="28.5" x14ac:dyDescent="0.2">
      <c r="A12" s="64" t="s">
        <v>247</v>
      </c>
      <c r="B12" s="63" t="s">
        <v>247</v>
      </c>
      <c r="C12" s="63" t="s">
        <v>249</v>
      </c>
      <c r="D12" s="63" t="s">
        <v>250</v>
      </c>
      <c r="E12" s="63" t="s">
        <v>251</v>
      </c>
      <c r="F12" s="65" t="s">
        <v>252</v>
      </c>
      <c r="G12" s="1"/>
    </row>
    <row r="13" spans="1:7" ht="15" x14ac:dyDescent="0.2">
      <c r="A13" s="66">
        <v>1</v>
      </c>
      <c r="B13" s="21" t="s">
        <v>253</v>
      </c>
      <c r="C13" s="21"/>
      <c r="D13" s="21"/>
      <c r="E13" s="21"/>
      <c r="F13" s="67"/>
      <c r="G13" s="1"/>
    </row>
    <row r="14" spans="1:7" ht="15" x14ac:dyDescent="0.2">
      <c r="A14" s="66">
        <v>2</v>
      </c>
      <c r="B14" s="21" t="s">
        <v>254</v>
      </c>
      <c r="C14" s="21"/>
      <c r="D14" s="21"/>
      <c r="E14" s="21"/>
      <c r="F14" s="67"/>
      <c r="G14" s="1"/>
    </row>
    <row r="15" spans="1:7" ht="15.75" thickBot="1" x14ac:dyDescent="0.25">
      <c r="A15" s="35">
        <v>3</v>
      </c>
      <c r="B15" s="68" t="s">
        <v>255</v>
      </c>
      <c r="C15" s="68"/>
      <c r="D15" s="68"/>
      <c r="E15" s="68"/>
      <c r="F15" s="69"/>
      <c r="G15" s="1"/>
    </row>
    <row r="16" spans="1:7" ht="15.75" thickBot="1" x14ac:dyDescent="0.25">
      <c r="A16" s="18"/>
      <c r="B16" s="62"/>
      <c r="C16" s="62"/>
      <c r="D16" s="62"/>
      <c r="E16" s="62"/>
      <c r="F16" s="62"/>
      <c r="G16" s="1"/>
    </row>
    <row r="17" spans="1:7" x14ac:dyDescent="0.2">
      <c r="A17" s="103" t="s">
        <v>257</v>
      </c>
      <c r="B17" s="104"/>
      <c r="C17" s="104"/>
      <c r="D17" s="104"/>
      <c r="E17" s="104"/>
      <c r="F17" s="105"/>
      <c r="G17" s="1"/>
    </row>
    <row r="18" spans="1:7" ht="28.5" x14ac:dyDescent="0.2">
      <c r="A18" s="64" t="s">
        <v>247</v>
      </c>
      <c r="B18" s="63" t="s">
        <v>247</v>
      </c>
      <c r="C18" s="63" t="s">
        <v>249</v>
      </c>
      <c r="D18" s="63" t="s">
        <v>250</v>
      </c>
      <c r="E18" s="63" t="s">
        <v>251</v>
      </c>
      <c r="F18" s="65" t="s">
        <v>252</v>
      </c>
      <c r="G18" s="1"/>
    </row>
    <row r="19" spans="1:7" ht="15" x14ac:dyDescent="0.2">
      <c r="A19" s="66">
        <v>1</v>
      </c>
      <c r="B19" s="21" t="s">
        <v>253</v>
      </c>
      <c r="C19" s="21"/>
      <c r="D19" s="21"/>
      <c r="E19" s="21"/>
      <c r="F19" s="67"/>
      <c r="G19" s="1"/>
    </row>
    <row r="20" spans="1:7" ht="15" x14ac:dyDescent="0.2">
      <c r="A20" s="66">
        <v>2</v>
      </c>
      <c r="B20" s="21" t="s">
        <v>254</v>
      </c>
      <c r="C20" s="21"/>
      <c r="D20" s="21"/>
      <c r="E20" s="21"/>
      <c r="F20" s="67"/>
      <c r="G20" s="1"/>
    </row>
    <row r="21" spans="1:7" ht="15.75" thickBot="1" x14ac:dyDescent="0.25">
      <c r="A21" s="35">
        <v>3</v>
      </c>
      <c r="B21" s="68" t="s">
        <v>255</v>
      </c>
      <c r="C21" s="68"/>
      <c r="D21" s="68"/>
      <c r="E21" s="68"/>
      <c r="F21" s="69"/>
      <c r="G21" s="1"/>
    </row>
    <row r="22" spans="1:7" x14ac:dyDescent="0.2">
      <c r="G22" s="1"/>
    </row>
    <row r="23" spans="1:7" x14ac:dyDescent="0.2">
      <c r="G23" s="1"/>
    </row>
  </sheetData>
  <mergeCells count="4">
    <mergeCell ref="A3:F3"/>
    <mergeCell ref="A5:F5"/>
    <mergeCell ref="A11:F11"/>
    <mergeCell ref="A17:F17"/>
  </mergeCells>
  <pageMargins left="0" right="0" top="0.39370078740157483" bottom="0.39370078740157483" header="0" footer="0"/>
  <headerFooter>
    <oddHeader>&amp;C&amp;A</oddHeader>
    <oddFooter>&amp;CPágina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58bef0-85b1-43eb-9ee4-f4e1a2920b5a">
      <Terms xmlns="http://schemas.microsoft.com/office/infopath/2007/PartnerControls"/>
    </lcf76f155ced4ddcb4097134ff3c332f>
    <TaxCatchAll xmlns="56d91006-fed6-41ea-a320-60e7cb0f41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AE45EBD71FC64F924A579924D8C745" ma:contentTypeVersion="14" ma:contentTypeDescription="Crie um novo documento." ma:contentTypeScope="" ma:versionID="97ddee74d3f017ad1e669b5fe86cd4cc">
  <xsd:schema xmlns:xsd="http://www.w3.org/2001/XMLSchema" xmlns:xs="http://www.w3.org/2001/XMLSchema" xmlns:p="http://schemas.microsoft.com/office/2006/metadata/properties" xmlns:ns2="56d91006-fed6-41ea-a320-60e7cb0f4183" xmlns:ns3="6d58bef0-85b1-43eb-9ee4-f4e1a2920b5a" targetNamespace="http://schemas.microsoft.com/office/2006/metadata/properties" ma:root="true" ma:fieldsID="5a672698a829bb7de87beec7a8bd7b2a" ns2:_="" ns3:_="">
    <xsd:import namespace="56d91006-fed6-41ea-a320-60e7cb0f4183"/>
    <xsd:import namespace="6d58bef0-85b1-43eb-9ee4-f4e1a2920b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91006-fed6-41ea-a320-60e7cb0f41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746ddf81-24f1-4af1-bdc7-4a4b58546498}" ma:internalName="TaxCatchAll" ma:showField="CatchAllData" ma:web="56d91006-fed6-41ea-a320-60e7cb0f41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8bef0-85b1-43eb-9ee4-f4e1a2920b5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692d4fb-40a9-4d33-8b4c-9143ef7e5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1B5E8A15-A8A5-450F-9C4C-B4EA41C69573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C18BF77C-6F12-461B-9A33-8CF468FA414F}">
  <ds:schemaRefs>
    <ds:schemaRef ds:uri="http://schemas.microsoft.com/office/2006/metadata/properties"/>
    <ds:schemaRef ds:uri="http://schemas.microsoft.com/office/infopath/2007/PartnerControls"/>
    <ds:schemaRef ds:uri="6d58bef0-85b1-43eb-9ee4-f4e1a2920b5a"/>
    <ds:schemaRef ds:uri="56d91006-fed6-41ea-a320-60e7cb0f4183"/>
  </ds:schemaRefs>
</ds:datastoreItem>
</file>

<file path=customXml/itemProps3.xml><?xml version="1.0" encoding="utf-8"?>
<ds:datastoreItem xmlns:ds="http://purl.oclc.org/ooxml/officeDocument/customXml" ds:itemID="{BAEAC7B4-E296-40E3-BACB-8073F9A72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91006-fed6-41ea-a320-60e7cb0f4183"/>
    <ds:schemaRef ds:uri="6d58bef0-85b1-43eb-9ee4-f4e1a2920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Materiais de Limpeza</vt:lpstr>
      <vt:lpstr>Máquinas e Equipamentos Limpeza</vt:lpstr>
      <vt:lpstr>Materiais e Produtos de Jardina</vt:lpstr>
      <vt:lpstr>Máquinas e Equipamentos Jardina</vt:lpstr>
      <vt:lpstr>Equipamentos e materiais para u</vt:lpstr>
      <vt:lpstr>Equipamentos e ou materiais par</vt:lpstr>
      <vt:lpstr>Uniformes Encarregado-Geral</vt:lpstr>
      <vt:lpstr>Uniformes Serventes</vt:lpstr>
      <vt:lpstr>Uniforme Jardineiro</vt:lpstr>
      <vt:lpstr>Estimativa Consolidada por Post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Camille D'Arc Rodrigues Ferreira</dc:creator>
  <cp:keywords/>
  <dc:description/>
  <cp:lastModifiedBy>Flávia Estefânia Borges Tegoshi</cp:lastModifiedBy>
  <cp:revision>19</cp:revision>
  <dcterms:created xsi:type="dcterms:W3CDTF">2025-01-30T11:38:34Z</dcterms:created>
  <dcterms:modified xsi:type="dcterms:W3CDTF">2025-03-11T18:54:32Z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0x0101004AAE45EBD71FC64F924A579924D8C745</vt:lpwstr>
  </property>
  <property fmtid="{D5CDD505-2E9C-101B-9397-08002B2CF9AE}" pid="3" name="MediaServiceImageTags">
    <vt:lpwstr/>
  </property>
</Properties>
</file>